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52" yWindow="65522" windowWidth="13468" windowHeight="11492" activeTab="0"/>
  </bookViews>
  <sheets>
    <sheet name="INDICE" sheetId="1" r:id="rId1"/>
    <sheet name="Novedades" sheetId="2" r:id="rId2"/>
    <sheet name="CUADRO 1.1A" sheetId="3" r:id="rId3"/>
    <sheet name="CUADRO 1.1B" sheetId="4" r:id="rId4"/>
    <sheet name="CUADRO 1,2" sheetId="5" r:id="rId5"/>
    <sheet name="CUADRO 1,3" sheetId="6" r:id="rId6"/>
    <sheet name="CUADRO 1,4" sheetId="7" r:id="rId7"/>
    <sheet name="CUADRO 1,5" sheetId="8" r:id="rId8"/>
    <sheet name="CUADRO 1.6" sheetId="9" r:id="rId9"/>
    <sheet name="CUADRO 1,7" sheetId="10" r:id="rId10"/>
    <sheet name="CUADRO 1.8" sheetId="11" r:id="rId11"/>
    <sheet name="CUADRO 1.8 B" sheetId="12" r:id="rId12"/>
    <sheet name="CUADRO 1.8 C" sheetId="13" r:id="rId13"/>
    <sheet name="CUADRO 1.9" sheetId="14" r:id="rId14"/>
    <sheet name="CUADRO 1.9 B" sheetId="15" r:id="rId15"/>
    <sheet name="CUADRO 1.9 C" sheetId="16" r:id="rId16"/>
  </sheets>
  <definedNames>
    <definedName name="_Regression_Int" localSheetId="2" hidden="1">1</definedName>
    <definedName name="_Regression_Int" localSheetId="3" hidden="1">1</definedName>
    <definedName name="A_impresión_IM" localSheetId="2">'CUADRO 1.1A'!$A$11:$N$19</definedName>
    <definedName name="A_impresión_IM" localSheetId="3">'CUADRO 1.1B'!$A$11:$N$19</definedName>
    <definedName name="_xlnm.Print_Area" localSheetId="6">'CUADRO 1,4'!$A$3:$Y$39</definedName>
    <definedName name="_xlnm.Print_Area" localSheetId="7">'CUADRO 1,5'!$A$3:$Y$48</definedName>
    <definedName name="_xlnm.Print_Area" localSheetId="2">'CUADRO 1.1A'!$A$1:$N$36</definedName>
    <definedName name="_xlnm.Print_Area" localSheetId="3">'CUADRO 1.1B'!$A$1:$N$36</definedName>
    <definedName name="_xlnm.Print_Area" localSheetId="10">'CUADRO 1.8'!$A$3:$Y$78</definedName>
    <definedName name="_xlnm.Print_Area" localSheetId="11">'CUADRO 1.8 B'!$A$3:$Y$46</definedName>
    <definedName name="_xlnm.Print_Area" localSheetId="12">'CUADRO 1.8 C'!$A$3:$Y$62</definedName>
    <definedName name="_xlnm.Print_Area" localSheetId="13">'CUADRO 1.9'!$A$3:$Y$57</definedName>
    <definedName name="_xlnm.Print_Area" localSheetId="14">'CUADRO 1.9 B'!$A$3:$Y$45</definedName>
    <definedName name="_xlnm.Print_Area" localSheetId="15">'CUADRO 1.9 C'!$A$3:$Y$76</definedName>
    <definedName name="PAX_NACIONAL" localSheetId="5">'CUADRO 1,3'!$A$6:$N$30</definedName>
    <definedName name="PAX_NACIONAL" localSheetId="6">'CUADRO 1,4'!$A$6:$T$37</definedName>
    <definedName name="PAX_NACIONAL" localSheetId="7">'CUADRO 1,5'!$A$6:$T$46</definedName>
    <definedName name="PAX_NACIONAL" localSheetId="9">'CUADRO 1,7'!$A$6:$N$54</definedName>
    <definedName name="PAX_NACIONAL" localSheetId="8">'CUADRO 1.6'!$A$6:$N$60</definedName>
    <definedName name="PAX_NACIONAL" localSheetId="10">'CUADRO 1.8'!$A$6:$T$75</definedName>
    <definedName name="PAX_NACIONAL" localSheetId="11">'CUADRO 1.8 B'!$A$6:$T$43</definedName>
    <definedName name="PAX_NACIONAL" localSheetId="12">'CUADRO 1.8 C'!$A$6:$T$59</definedName>
    <definedName name="PAX_NACIONAL" localSheetId="13">'CUADRO 1.9'!$A$6:$T$54</definedName>
    <definedName name="PAX_NACIONAL" localSheetId="14">'CUADRO 1.9 B'!$A$6:$T$42</definedName>
    <definedName name="PAX_NACIONAL" localSheetId="15">'CUADRO 1.9 C'!$A$6:$T$73</definedName>
    <definedName name="PAX_NACIONAL">'CUADRO 1,2'!$A$6:$N$38</definedName>
    <definedName name="_xlnm.Print_Titles" localSheetId="2">'CUADRO 1.1A'!$4:$10</definedName>
    <definedName name="_xlnm.Print_Titles" localSheetId="3">'CUADRO 1.1B'!$4:$10</definedName>
    <definedName name="Títulos_a_imprimir_IM" localSheetId="2">'CUADRO 1.1A'!$4:$10</definedName>
    <definedName name="Títulos_a_imprimir_IM" localSheetId="3">'CUADRO 1.1B'!$4:$10</definedName>
  </definedNames>
  <calcPr fullCalcOnLoad="1"/>
</workbook>
</file>

<file path=xl/sharedStrings.xml><?xml version="1.0" encoding="utf-8"?>
<sst xmlns="http://schemas.openxmlformats.org/spreadsheetml/2006/main" count="1147" uniqueCount="349">
  <si>
    <t>Fuente: Empresas Aéreas Archivo Origen-Destino, Tráfico de Aerotaxis, Tráfico de Vuelos Charter.  *: Variación superior al 500%</t>
  </si>
  <si>
    <t xml:space="preserve">Información provisional. </t>
  </si>
  <si>
    <t>Ene - Mar 2011 / Ene - Mar 2010</t>
  </si>
  <si>
    <t>Variación Acumulada %</t>
  </si>
  <si>
    <t>Mar 2011 - Mar 2010</t>
  </si>
  <si>
    <t>Variación Mensual %</t>
  </si>
  <si>
    <t>Ene- Mar 2011</t>
  </si>
  <si>
    <t>Ene- Mar 2010</t>
  </si>
  <si>
    <t>Información acumulada</t>
  </si>
  <si>
    <t>Marzo</t>
  </si>
  <si>
    <t>Febrero</t>
  </si>
  <si>
    <t>Enero</t>
  </si>
  <si>
    <t>Diciembre</t>
  </si>
  <si>
    <t>Noviembre</t>
  </si>
  <si>
    <t>Octubre</t>
  </si>
  <si>
    <t>Septiembre</t>
  </si>
  <si>
    <t>Agosto</t>
  </si>
  <si>
    <t>Julio</t>
  </si>
  <si>
    <t>Junio</t>
  </si>
  <si>
    <t xml:space="preserve">Mayo </t>
  </si>
  <si>
    <t>Abril</t>
  </si>
  <si>
    <t>Total</t>
  </si>
  <si>
    <t>Llegados</t>
  </si>
  <si>
    <t>Salidos</t>
  </si>
  <si>
    <t>Regular + No Regular</t>
  </si>
  <si>
    <t>No Regular</t>
  </si>
  <si>
    <t>Regular</t>
  </si>
  <si>
    <t>PERIODO</t>
  </si>
  <si>
    <t>TOTAL</t>
  </si>
  <si>
    <t>I N T E R N A C I O N A L</t>
  </si>
  <si>
    <t xml:space="preserve">   N A C I O N A L</t>
  </si>
  <si>
    <t>Cuadro 1.1A Comportamiento del transporte aéreo regular y no regular - Pasajeros</t>
  </si>
  <si>
    <t>Ir al Indice</t>
  </si>
  <si>
    <t>Incluye la carga y el correo.</t>
  </si>
  <si>
    <t>Fuente: Empresas Aéreas Archivo Tráfico por Equipo, Tráfico de Aerotaxis, Tráfico de Vuelos Charter</t>
  </si>
  <si>
    <t>Ene 2011 - Mar 2010</t>
  </si>
  <si>
    <t>Ene - Mar 2011</t>
  </si>
  <si>
    <t>Ene - Mar 2010</t>
  </si>
  <si>
    <t>Llegada</t>
  </si>
  <si>
    <t>Salida</t>
  </si>
  <si>
    <t>Cuadro 1.1B Comportamiento del transporte aéreo regular y no regular - Carga (ton)</t>
  </si>
  <si>
    <t>Otras</t>
  </si>
  <si>
    <t>Selva</t>
  </si>
  <si>
    <t>Aro</t>
  </si>
  <si>
    <t>Central Charter</t>
  </si>
  <si>
    <t>Aca</t>
  </si>
  <si>
    <t>Aerovilla</t>
  </si>
  <si>
    <t>Aerogalan</t>
  </si>
  <si>
    <t>Saviare</t>
  </si>
  <si>
    <t>Tari</t>
  </si>
  <si>
    <t>Aerocol</t>
  </si>
  <si>
    <t>Arall</t>
  </si>
  <si>
    <t>Aeromenegua</t>
  </si>
  <si>
    <t>Aero Apoyo</t>
  </si>
  <si>
    <t>Aeroestar Ltda</t>
  </si>
  <si>
    <t>Aerupia</t>
  </si>
  <si>
    <t>Saer</t>
  </si>
  <si>
    <t>Ara</t>
  </si>
  <si>
    <t>Aeroexpreso del Pacifico</t>
  </si>
  <si>
    <t>Alpes</t>
  </si>
  <si>
    <t>Sadelca</t>
  </si>
  <si>
    <t>Sarpa</t>
  </si>
  <si>
    <t>Taxcaldas</t>
  </si>
  <si>
    <t>Petroleum</t>
  </si>
  <si>
    <t>Searca</t>
  </si>
  <si>
    <t>Aer. Antioquia</t>
  </si>
  <si>
    <t>Easy Fly</t>
  </si>
  <si>
    <t>Satena</t>
  </si>
  <si>
    <t>Copa Airlines Colombia</t>
  </si>
  <si>
    <t>Aires</t>
  </si>
  <si>
    <t>Avianca</t>
  </si>
  <si>
    <t>% Var.</t>
  </si>
  <si>
    <t>% PART</t>
  </si>
  <si>
    <t>Marzo 2010</t>
  </si>
  <si>
    <t>Marzo 2011</t>
  </si>
  <si>
    <t>Comparativo acumulado</t>
  </si>
  <si>
    <t>Comparativo mensual</t>
  </si>
  <si>
    <t>EMPRESA</t>
  </si>
  <si>
    <t>Operación regular y no regular</t>
  </si>
  <si>
    <t xml:space="preserve">Cuadro 1.2 Pasajeros nacionales por empresa </t>
  </si>
  <si>
    <t>Fuente: Empresas Aéreas Archivo Origen-Destino, tráfico de vuelos charter, tráfico de aerotaxis.</t>
  </si>
  <si>
    <t>Taxi Aereo Star</t>
  </si>
  <si>
    <t>Air Colombia</t>
  </si>
  <si>
    <t>Tampa</t>
  </si>
  <si>
    <t>LAS</t>
  </si>
  <si>
    <t>CV Cargo</t>
  </si>
  <si>
    <t>Aerosucre</t>
  </si>
  <si>
    <t xml:space="preserve">Cuadro 1.3 Carga nacional por empresa </t>
  </si>
  <si>
    <t>Fuente: Empresas Aéreas, Archivos Origen-Destino, Tráfico por Equipo, Tráfico de Aerotaixs.</t>
  </si>
  <si>
    <t xml:space="preserve">Información provisional. *: Variación superior a 500%   </t>
  </si>
  <si>
    <t>Tiara Air</t>
  </si>
  <si>
    <t>Cubana</t>
  </si>
  <si>
    <t>Dutch Antilles</t>
  </si>
  <si>
    <t>VRG Lineas Aereas</t>
  </si>
  <si>
    <t>Aeromexico</t>
  </si>
  <si>
    <t>Ocean Air</t>
  </si>
  <si>
    <t>Air Canada</t>
  </si>
  <si>
    <t>Aerol. Argentinas</t>
  </si>
  <si>
    <t>Jetblue</t>
  </si>
  <si>
    <t>TAM</t>
  </si>
  <si>
    <t>Tame</t>
  </si>
  <si>
    <t>Lacsa</t>
  </si>
  <si>
    <t>Delta</t>
  </si>
  <si>
    <t>Lan Chile</t>
  </si>
  <si>
    <t>Lufthansa</t>
  </si>
  <si>
    <t>Air France</t>
  </si>
  <si>
    <t>Continental</t>
  </si>
  <si>
    <t>Lan Peru</t>
  </si>
  <si>
    <t>Taca</t>
  </si>
  <si>
    <t>Spirit Airlines</t>
  </si>
  <si>
    <t>Aerogal</t>
  </si>
  <si>
    <t>Copa</t>
  </si>
  <si>
    <t>Iberia</t>
  </si>
  <si>
    <t>American</t>
  </si>
  <si>
    <t>Enero - Marzo 2010</t>
  </si>
  <si>
    <t>Enero - Marzo 2011</t>
  </si>
  <si>
    <t>Aerolínea</t>
  </si>
  <si>
    <t>Operación Regular y no regular</t>
  </si>
  <si>
    <t>Cuadro 1.4 Pasajeros Internacionales por Empresa</t>
  </si>
  <si>
    <t>Cargolux</t>
  </si>
  <si>
    <t>Fedex</t>
  </si>
  <si>
    <t>Lufthansa Cargo</t>
  </si>
  <si>
    <t>Mas Air</t>
  </si>
  <si>
    <t>Master Top Linhas Aereas</t>
  </si>
  <si>
    <t>Absa</t>
  </si>
  <si>
    <t>Florida West</t>
  </si>
  <si>
    <t>Martinair</t>
  </si>
  <si>
    <t>Ups</t>
  </si>
  <si>
    <t>Cielos del Peru</t>
  </si>
  <si>
    <t>Linea A. Carguera de Col</t>
  </si>
  <si>
    <t>Airborne Express. Inc</t>
  </si>
  <si>
    <t>Centurion</t>
  </si>
  <si>
    <t>Cuadro 1.5 Carga Internacional por Empresa</t>
  </si>
  <si>
    <t>Empresas Aéreas Archivo Origen-Destino, Tráfico de Vuelos Charter, Tráfico de Aerotaxis.</t>
  </si>
  <si>
    <t xml:space="preserve">Información provisional . Fuente: </t>
  </si>
  <si>
    <t>OTRAS</t>
  </si>
  <si>
    <t>*</t>
  </si>
  <si>
    <t>EOH-BAQ-EOH</t>
  </si>
  <si>
    <t>CLO-TCO-CLO</t>
  </si>
  <si>
    <t>ADZ-PEI-ADZ</t>
  </si>
  <si>
    <t>BOG-CZU-BOG</t>
  </si>
  <si>
    <t>CAQ-EOH-CAQ</t>
  </si>
  <si>
    <t>ADZ-BGA-ADZ</t>
  </si>
  <si>
    <t>BOG-VVC-BOG</t>
  </si>
  <si>
    <t>BOG-RCH-BOG</t>
  </si>
  <si>
    <t>CTG-BGA-CTG</t>
  </si>
  <si>
    <t>CLO-SMR-CLO</t>
  </si>
  <si>
    <t>CLO-PSO-CLO</t>
  </si>
  <si>
    <t>CTG-PEI-CTG</t>
  </si>
  <si>
    <t>ADZ-PVA-ADZ</t>
  </si>
  <si>
    <t>BOG-UIB-BOG</t>
  </si>
  <si>
    <t>MDE-SMR-MDE</t>
  </si>
  <si>
    <t>CUC-BGA-CUC</t>
  </si>
  <si>
    <t>BOG-FLA-BOG</t>
  </si>
  <si>
    <t>ADZ-CTG-ADZ</t>
  </si>
  <si>
    <t>CLO-BAQ-CLO</t>
  </si>
  <si>
    <t>EOH-PEI-EOH</t>
  </si>
  <si>
    <t>BOG-AUC-BOG</t>
  </si>
  <si>
    <t>BOG-PPN-BOG</t>
  </si>
  <si>
    <t>ADZ-MDE-ADZ</t>
  </si>
  <si>
    <t>BOG-LET-BOG</t>
  </si>
  <si>
    <t>EOH-MTR-EOH</t>
  </si>
  <si>
    <t>ADZ-CLO-ADZ</t>
  </si>
  <si>
    <t>BAQ-MDE-BAQ</t>
  </si>
  <si>
    <t>BOG-IBE-BOG</t>
  </si>
  <si>
    <t>CLO-CTG-CLO</t>
  </si>
  <si>
    <t>BOG-EOH-BOG</t>
  </si>
  <si>
    <t>BOG-PSO-BOG</t>
  </si>
  <si>
    <t>EOH-UIB-EOH</t>
  </si>
  <si>
    <t>BOG-AXM-BOG</t>
  </si>
  <si>
    <t>BOG-MZL-BOG</t>
  </si>
  <si>
    <t>APO-EOH-APO</t>
  </si>
  <si>
    <t>BOG-EJA-BOG</t>
  </si>
  <si>
    <t>CTG-MDE-CTG</t>
  </si>
  <si>
    <t>CLO-MDE-CLO</t>
  </si>
  <si>
    <t>BOG-VUP-BOG</t>
  </si>
  <si>
    <t>BOG-NVA-BOG</t>
  </si>
  <si>
    <t>BOG-EYP-BOG</t>
  </si>
  <si>
    <t>BOG-MTR-BOG</t>
  </si>
  <si>
    <t>BOG-ADZ-BOG</t>
  </si>
  <si>
    <t>BOG-CUC-BOG</t>
  </si>
  <si>
    <t>BOG-PEI-BOG</t>
  </si>
  <si>
    <t>BOG-SMR-BOG</t>
  </si>
  <si>
    <t>BOG-BGA-BOG</t>
  </si>
  <si>
    <t>BOG-BAQ-BOG</t>
  </si>
  <si>
    <t>BOG-CTG-BOG</t>
  </si>
  <si>
    <t>BOG-CLO-BOG</t>
  </si>
  <si>
    <t>BOG-MDE-BOG</t>
  </si>
  <si>
    <t xml:space="preserve">TOTAL </t>
  </si>
  <si>
    <t>RUTA</t>
  </si>
  <si>
    <t>Cuadro 1.6 Pasajeros nacionales por principales rutas</t>
  </si>
  <si>
    <t>Fuente: Empresas aéreas, archivo origen-destino, tráfico de aerotaxis, tráfico de vuelos charter.</t>
  </si>
  <si>
    <t>Información provisional . Carga: Incluye el correo.</t>
  </si>
  <si>
    <t>Cuadro 1.7 Carga nacional por principales rutas</t>
  </si>
  <si>
    <t>Fuente: Empresas Aéreas: Archivos Origen-Destno, Tráfico de Aerotaxis, Tráfico de Vuelos Charter.</t>
  </si>
  <si>
    <t>OTROS</t>
  </si>
  <si>
    <t>CLO-AUA-CLO</t>
  </si>
  <si>
    <t>MDE-CUR-MDE</t>
  </si>
  <si>
    <t>MDE-AUA-MDE</t>
  </si>
  <si>
    <t>BOG-HAV-BOG</t>
  </si>
  <si>
    <t>BOG-CUR-BOG</t>
  </si>
  <si>
    <t>BOG-AUA-BOG</t>
  </si>
  <si>
    <t>ISLAS CARIBE</t>
  </si>
  <si>
    <t>ADZ-PTY-ADZ</t>
  </si>
  <si>
    <t>BOG-SDQ-BOG</t>
  </si>
  <si>
    <t>BAQ-PTY-BAQ</t>
  </si>
  <si>
    <t>BOG-SJO-BOG</t>
  </si>
  <si>
    <t>CTG-PTY-CTG</t>
  </si>
  <si>
    <t>CLO-PTY-CLO</t>
  </si>
  <si>
    <t>MDE-PTY-MDE</t>
  </si>
  <si>
    <t>BOG-MEX-BOG</t>
  </si>
  <si>
    <t>BOG-PTY-BOG</t>
  </si>
  <si>
    <t>CENTRO AMÉRICA</t>
  </si>
  <si>
    <t>CLO-BCN-CLO</t>
  </si>
  <si>
    <t>CTG-MAD-CTG</t>
  </si>
  <si>
    <t>BAQ-MAD-BAQ</t>
  </si>
  <si>
    <t>BOG-BCN-BOG</t>
  </si>
  <si>
    <t>PEI-MAD-PEI</t>
  </si>
  <si>
    <t>MDE-MAD-MDE</t>
  </si>
  <si>
    <t>CLO-MAD-CLO</t>
  </si>
  <si>
    <t>BOG-FRA-BOG</t>
  </si>
  <si>
    <t>BOG-CDG-BOG</t>
  </si>
  <si>
    <t>BOG-MAD-BOG</t>
  </si>
  <si>
    <t>EUROPA</t>
  </si>
  <si>
    <t>CLO-CCS-CLO</t>
  </si>
  <si>
    <t>CTG-CCS-CTG</t>
  </si>
  <si>
    <t>CLO-UIO-CLO</t>
  </si>
  <si>
    <t>MDE-CCS-MDE</t>
  </si>
  <si>
    <t>BOG-VLN-BOG</t>
  </si>
  <si>
    <t>MDE-LIM-MDE</t>
  </si>
  <si>
    <t>MDE-UIO-MDE</t>
  </si>
  <si>
    <t>BOG-GYE-BOG</t>
  </si>
  <si>
    <t>BOG-SAO-BOG</t>
  </si>
  <si>
    <t>BOG-BUE-BOG</t>
  </si>
  <si>
    <t>BOG-SCL-BOG</t>
  </si>
  <si>
    <t>BOG-CCS-BOG</t>
  </si>
  <si>
    <t>BOG-GRU-BOG</t>
  </si>
  <si>
    <t>BOG-LIM-BOG</t>
  </si>
  <si>
    <t>BOG-UIO-BOG</t>
  </si>
  <si>
    <t>SURAMERICA</t>
  </si>
  <si>
    <t>BOG-LAX-BOG</t>
  </si>
  <si>
    <t>AXM-FLL-AXM</t>
  </si>
  <si>
    <t>MDE-JFK-MDE</t>
  </si>
  <si>
    <t>CTG-FLL-CTG</t>
  </si>
  <si>
    <t>BOG-ATL-BOG</t>
  </si>
  <si>
    <t>BOG-EWR-BOG</t>
  </si>
  <si>
    <t>BOG-YYZ-BOG</t>
  </si>
  <si>
    <t>BOG-ORL-BOG</t>
  </si>
  <si>
    <t>MDE-FLL-MDE</t>
  </si>
  <si>
    <t>BAQ-MIA-BAQ</t>
  </si>
  <si>
    <t>BOG-JFK-BOG</t>
  </si>
  <si>
    <t>BOG-IAH-BOG</t>
  </si>
  <si>
    <t>CLO-MIA-CLO</t>
  </si>
  <si>
    <t>MDE-MIA-MDE</t>
  </si>
  <si>
    <t>BOG-FLL-BOG</t>
  </si>
  <si>
    <t>BOG-MIA-BOG</t>
  </si>
  <si>
    <t>NORTEAMÉRICA</t>
  </si>
  <si>
    <t>Mercado - Ruta</t>
  </si>
  <si>
    <t>Cuadro 1.8 Pasajeros internacionales por principales rutas</t>
  </si>
  <si>
    <t>CUBA</t>
  </si>
  <si>
    <t>ANTILLAS HOLANDESAS</t>
  </si>
  <si>
    <t>HONDURAS</t>
  </si>
  <si>
    <t>GUATEMALA</t>
  </si>
  <si>
    <t>REPUBLICA DOMINICANA</t>
  </si>
  <si>
    <t>EL SALVADOR</t>
  </si>
  <si>
    <t>COSTA RICA</t>
  </si>
  <si>
    <t>MEXICO</t>
  </si>
  <si>
    <t>PANAMA</t>
  </si>
  <si>
    <t>INGLATERRA</t>
  </si>
  <si>
    <t>ALEMANIA</t>
  </si>
  <si>
    <t>FRANCIA</t>
  </si>
  <si>
    <t>ESPAñA</t>
  </si>
  <si>
    <t>PARAGUAY</t>
  </si>
  <si>
    <t>URUGUAY</t>
  </si>
  <si>
    <t>BOLIVIA</t>
  </si>
  <si>
    <t>CHILE</t>
  </si>
  <si>
    <t>ARGENTINA</t>
  </si>
  <si>
    <t>VENEZUELA</t>
  </si>
  <si>
    <t>BRASIL</t>
  </si>
  <si>
    <t>PERU</t>
  </si>
  <si>
    <t>ECUADOR</t>
  </si>
  <si>
    <t>PUERTO RICO</t>
  </si>
  <si>
    <t>CANADA</t>
  </si>
  <si>
    <t>ESTADOS UNIDOS</t>
  </si>
  <si>
    <t>Continente - País</t>
  </si>
  <si>
    <t>Incluye operación Regular y no regular</t>
  </si>
  <si>
    <t>Cuadro 1.8B Pasajeros Internacionales por Continente y País</t>
  </si>
  <si>
    <t>Fuente: Empresas Aéreas</t>
  </si>
  <si>
    <t>Mercado - Empresa</t>
  </si>
  <si>
    <t>Cuadro 1.8C Pasajeros Internacionales por Mercado y Empresa</t>
  </si>
  <si>
    <t>BOG-LUX-BOG</t>
  </si>
  <si>
    <t>BOG-AMS-BOG</t>
  </si>
  <si>
    <t>BOG-CPQ-BOG</t>
  </si>
  <si>
    <t>Cuadro 1.9 Carga internacional por principales rutas</t>
  </si>
  <si>
    <t>BARBADOS</t>
  </si>
  <si>
    <t>LUXEMBURGO</t>
  </si>
  <si>
    <t>ESPAÑA</t>
  </si>
  <si>
    <t>HOLANDA</t>
  </si>
  <si>
    <t>Mercado - País</t>
  </si>
  <si>
    <t>Cuadro 1.9B Carga Internacional por Mercado y País</t>
  </si>
  <si>
    <t>CV CARGO</t>
  </si>
  <si>
    <t>Cuadro 1.9C Carga Internacional por Mercado y Empresa</t>
  </si>
  <si>
    <t>Aeronáutica Civil de Colombia</t>
  </si>
  <si>
    <t>Oficina de Transporte Aéreo</t>
  </si>
  <si>
    <t>Grupo de Estudios Sectoriales</t>
  </si>
  <si>
    <t xml:space="preserve">Indice </t>
  </si>
  <si>
    <t>Novedades</t>
  </si>
  <si>
    <t>Novedades y conceptos importantes para la interpretación de la información.</t>
  </si>
  <si>
    <t xml:space="preserve">Cuadro 1.1A </t>
  </si>
  <si>
    <t>Comportamiento del Transporte aéreo regular y no regular - Pasajeros</t>
  </si>
  <si>
    <t xml:space="preserve">Cuadro 1.1B </t>
  </si>
  <si>
    <t>Comportamiento del Transporte aéreo regular y no regular - Carga</t>
  </si>
  <si>
    <t xml:space="preserve">Cuadro 1.2 </t>
  </si>
  <si>
    <t>Pasajeros Nacionales por empresa</t>
  </si>
  <si>
    <t>Cuadro 1.3</t>
  </si>
  <si>
    <t xml:space="preserve">Carga nacional por empresa </t>
  </si>
  <si>
    <t>Cuadro 1.4</t>
  </si>
  <si>
    <t xml:space="preserve">Pasajeros Internacionales por empresa </t>
  </si>
  <si>
    <t>Cuadro 1.5</t>
  </si>
  <si>
    <t>Carga internacional por empresa</t>
  </si>
  <si>
    <t>Cuadro 1.6</t>
  </si>
  <si>
    <t xml:space="preserve">Pasajeros Nacionales por principales rutas </t>
  </si>
  <si>
    <t xml:space="preserve">Cuadro 1.7 </t>
  </si>
  <si>
    <t>Carga nacional por principales rutas</t>
  </si>
  <si>
    <t>Cuadro 1.8</t>
  </si>
  <si>
    <t xml:space="preserve">Pasajeros internacionales por principales rutas </t>
  </si>
  <si>
    <t>Cuadro 1.8B</t>
  </si>
  <si>
    <t>Pasajeros internacionales por mercado y país</t>
  </si>
  <si>
    <t>Cuadro 1.8C</t>
  </si>
  <si>
    <t>Pasajeros internacionales por mercado y empresa</t>
  </si>
  <si>
    <t>Cuadro 1.9</t>
  </si>
  <si>
    <t>Carga internacional por principales rutas - Regular y no regular</t>
  </si>
  <si>
    <t>Cuadro 1.9B</t>
  </si>
  <si>
    <t>Carga internacional  por mercado y país</t>
  </si>
  <si>
    <t>Cuadro 1.9C</t>
  </si>
  <si>
    <t>Carga internacional  por mercado y empresa</t>
  </si>
  <si>
    <t>Edición</t>
  </si>
  <si>
    <t>Juan Carlos Torres Camargo</t>
  </si>
  <si>
    <t>Estadístico Grupo de Estudios Sectoriales</t>
  </si>
  <si>
    <t>juan.torres@aerocivil.gov.co</t>
  </si>
  <si>
    <t>Novedades.:</t>
  </si>
  <si>
    <t>A partir del mes de enero de 2011, el boletín de origen-destino, contendrá información de transporte regular y transporte no regular.</t>
  </si>
  <si>
    <t>La fuente de la información de este boletín son las empresas aéreas, por medio de los archivos de origen-destino, tráfico de aerotaxis y tráfico de vuelos charter.</t>
  </si>
  <si>
    <t>Transporte Regular:</t>
  </si>
  <si>
    <t>Comprende la operación comercial sujeta a horarios e itinerarios. Las empresas reportan esta operación conforme al contrato de transporte y la red de rutas de la empresa en el archivo origen-destino.</t>
  </si>
  <si>
    <t>Transporte No Regular:</t>
  </si>
  <si>
    <t>Comprende la operación comercial que no está sujeta a horarios e itinerarios. Esta operación esta compuesta por los vuelos adicionales, los vuelos charter y las empresas de taxi aéreo.</t>
  </si>
  <si>
    <t>En el caso del transporte de pasajeros la operación no regular también incluye los pasajeros transportados por las empresas exclusivas de carga (Tráfico doméstico).</t>
  </si>
  <si>
    <t>Boletín Origen-Destino Marzo 2011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</si>
</sst>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00_);\(#,##0.000\)"/>
    <numFmt numFmtId="165" formatCode="0.0%"/>
  </numFmts>
  <fonts count="1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"/>
      <family val="3"/>
    </font>
    <font>
      <sz val="10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sz val="11"/>
      <name val="Century Gothic"/>
      <family val="2"/>
    </font>
    <font>
      <sz val="11"/>
      <name val="Arial Narrow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2"/>
      <name val="Courier"/>
      <family val="3"/>
    </font>
    <font>
      <b/>
      <sz val="10"/>
      <color indexed="36"/>
      <name val="Century Gothic"/>
      <family val="2"/>
    </font>
    <font>
      <b/>
      <sz val="12"/>
      <name val="Courier"/>
      <family val="3"/>
    </font>
    <font>
      <b/>
      <sz val="10"/>
      <color indexed="49"/>
      <name val="Century Gothic"/>
      <family val="2"/>
    </font>
    <font>
      <b/>
      <sz val="10"/>
      <color indexed="56"/>
      <name val="Century Gothic"/>
      <family val="2"/>
    </font>
    <font>
      <sz val="10"/>
      <color indexed="12"/>
      <name val="Century Gothic"/>
      <family val="2"/>
    </font>
    <font>
      <sz val="13"/>
      <name val="Arial"/>
      <family val="2"/>
    </font>
    <font>
      <b/>
      <sz val="14"/>
      <name val="Century Gothic"/>
      <family val="2"/>
    </font>
    <font>
      <b/>
      <sz val="13"/>
      <name val="Century Gothic"/>
      <family val="2"/>
    </font>
    <font>
      <b/>
      <sz val="9"/>
      <name val="Century Gothic"/>
      <family val="2"/>
    </font>
    <font>
      <b/>
      <sz val="16"/>
      <name val="Century Gothic"/>
      <family val="2"/>
    </font>
    <font>
      <u val="single"/>
      <sz val="10"/>
      <color indexed="12"/>
      <name val="Courier"/>
      <family val="3"/>
    </font>
    <font>
      <b/>
      <u val="single"/>
      <sz val="16"/>
      <name val="Arial"/>
      <family val="2"/>
    </font>
    <font>
      <b/>
      <sz val="10"/>
      <color indexed="30"/>
      <name val="Century Gothic"/>
      <family val="2"/>
    </font>
    <font>
      <b/>
      <sz val="11"/>
      <color indexed="30"/>
      <name val="Century Gothic"/>
      <family val="2"/>
    </font>
    <font>
      <b/>
      <sz val="12"/>
      <color indexed="30"/>
      <name val="Century Gothic"/>
      <family val="2"/>
    </font>
    <font>
      <sz val="10"/>
      <name val="MS Sans Serif"/>
      <family val="2"/>
    </font>
    <font>
      <b/>
      <sz val="10"/>
      <color indexed="12"/>
      <name val="Century Gothic"/>
      <family val="2"/>
    </font>
    <font>
      <b/>
      <sz val="11"/>
      <color indexed="12"/>
      <name val="Century Gothic"/>
      <family val="2"/>
    </font>
    <font>
      <b/>
      <u val="single"/>
      <sz val="14"/>
      <color indexed="12"/>
      <name val="Arial"/>
      <family val="2"/>
    </font>
    <font>
      <b/>
      <sz val="12"/>
      <color indexed="12"/>
      <name val="Century Gothic"/>
      <family val="2"/>
    </font>
    <font>
      <b/>
      <sz val="13"/>
      <color indexed="12"/>
      <name val="Century Gothic"/>
      <family val="2"/>
    </font>
    <font>
      <sz val="14"/>
      <name val="Century Gothic"/>
      <family val="2"/>
    </font>
    <font>
      <sz val="14"/>
      <name val="MS Sans Serif"/>
      <family val="2"/>
    </font>
    <font>
      <sz val="13"/>
      <name val="Century Gothic"/>
      <family val="2"/>
    </font>
    <font>
      <u val="single"/>
      <sz val="10"/>
      <color indexed="12"/>
      <name val="MS Sans Serif"/>
      <family val="2"/>
    </font>
    <font>
      <b/>
      <u val="single"/>
      <sz val="14"/>
      <color indexed="48"/>
      <name val="Arial"/>
      <family val="2"/>
    </font>
    <font>
      <b/>
      <sz val="14"/>
      <color indexed="12"/>
      <name val="Century Gothic"/>
      <family val="2"/>
    </font>
    <font>
      <b/>
      <sz val="15"/>
      <name val="Century Gothic"/>
      <family val="2"/>
    </font>
    <font>
      <b/>
      <u val="single"/>
      <sz val="15"/>
      <color indexed="12"/>
      <name val="Arial"/>
      <family val="2"/>
    </font>
    <font>
      <b/>
      <sz val="18"/>
      <color indexed="18"/>
      <name val="Arial"/>
      <family val="2"/>
    </font>
    <font>
      <sz val="10"/>
      <color indexed="18"/>
      <name val="Arial"/>
      <family val="2"/>
    </font>
    <font>
      <b/>
      <sz val="18"/>
      <color indexed="62"/>
      <name val="Arial"/>
      <family val="2"/>
    </font>
    <font>
      <sz val="10"/>
      <color indexed="62"/>
      <name val="Arial"/>
      <family val="2"/>
    </font>
    <font>
      <b/>
      <sz val="22"/>
      <color indexed="62"/>
      <name val="Arial"/>
      <family val="2"/>
    </font>
    <font>
      <b/>
      <sz val="16"/>
      <color indexed="62"/>
      <name val="Arial"/>
      <family val="2"/>
    </font>
    <font>
      <b/>
      <sz val="14"/>
      <color indexed="62"/>
      <name val="Arial"/>
      <family val="2"/>
    </font>
    <font>
      <b/>
      <sz val="19"/>
      <name val="Arial"/>
      <family val="2"/>
    </font>
    <font>
      <b/>
      <sz val="18"/>
      <color indexed="49"/>
      <name val="Arial"/>
      <family val="2"/>
    </font>
    <font>
      <b/>
      <sz val="16"/>
      <color indexed="18"/>
      <name val="Arial"/>
      <family val="2"/>
    </font>
    <font>
      <sz val="10"/>
      <color indexed="8"/>
      <name val="Arial"/>
      <family val="2"/>
    </font>
    <font>
      <b/>
      <sz val="13"/>
      <color indexed="18"/>
      <name val="Arial"/>
      <family val="2"/>
    </font>
    <font>
      <u val="single"/>
      <sz val="12"/>
      <color indexed="18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2"/>
    </font>
    <font>
      <b/>
      <sz val="11"/>
      <color indexed="48"/>
      <name val="Arial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b/>
      <sz val="24"/>
      <color indexed="21"/>
      <name val="Arial"/>
      <family val="2"/>
    </font>
    <font>
      <b/>
      <sz val="19"/>
      <color indexed="56"/>
      <name val="Arial"/>
      <family val="2"/>
    </font>
    <font>
      <b/>
      <u val="single"/>
      <sz val="20"/>
      <color indexed="56"/>
      <name val="Arial"/>
      <family val="2"/>
    </font>
    <font>
      <b/>
      <sz val="20"/>
      <color indexed="21"/>
      <name val="Arial"/>
      <family val="2"/>
    </font>
    <font>
      <b/>
      <sz val="18"/>
      <color indexed="56"/>
      <name val="Arial"/>
      <family val="2"/>
    </font>
    <font>
      <b/>
      <u val="single"/>
      <sz val="20"/>
      <color indexed="16"/>
      <name val="Century Gothic"/>
      <family val="2"/>
    </font>
    <font>
      <sz val="10"/>
      <color indexed="56"/>
      <name val="Century Gothic"/>
      <family val="2"/>
    </font>
    <font>
      <b/>
      <sz val="12"/>
      <color indexed="56"/>
      <name val="Century Gothic"/>
      <family val="2"/>
    </font>
    <font>
      <sz val="13"/>
      <color indexed="56"/>
      <name val="Century Gothic"/>
      <family val="2"/>
    </font>
    <font>
      <sz val="11"/>
      <color indexed="56"/>
      <name val="Century Gothic"/>
      <family val="2"/>
    </font>
    <font>
      <b/>
      <u val="single"/>
      <sz val="18"/>
      <color indexed="16"/>
      <name val="Century Gothic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7" tint="-0.24997000396251678"/>
      <name val="Century Gothic"/>
      <family val="2"/>
    </font>
    <font>
      <b/>
      <sz val="10"/>
      <color theme="8" tint="-0.24997000396251678"/>
      <name val="Century Gothic"/>
      <family val="2"/>
    </font>
    <font>
      <b/>
      <sz val="10"/>
      <color theme="3"/>
      <name val="Century Gothic"/>
      <family val="2"/>
    </font>
    <font>
      <b/>
      <sz val="10"/>
      <color rgb="FF0033CC"/>
      <name val="Century Gothic"/>
      <family val="2"/>
    </font>
    <font>
      <b/>
      <sz val="11"/>
      <color rgb="FF0033CC"/>
      <name val="Century Gothic"/>
      <family val="2"/>
    </font>
    <font>
      <b/>
      <sz val="12"/>
      <color rgb="FF0033CC"/>
      <name val="Century Gothic"/>
      <family val="2"/>
    </font>
    <font>
      <b/>
      <sz val="18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b/>
      <sz val="22"/>
      <color theme="4" tint="-0.24997000396251678"/>
      <name val="Arial"/>
      <family val="2"/>
    </font>
    <font>
      <b/>
      <sz val="16"/>
      <color theme="4" tint="-0.24997000396251678"/>
      <name val="Arial"/>
      <family val="2"/>
    </font>
    <font>
      <b/>
      <sz val="14"/>
      <color theme="4" tint="-0.24997000396251678"/>
      <name val="Arial"/>
      <family val="2"/>
    </font>
    <font>
      <b/>
      <sz val="18"/>
      <color theme="8" tint="0.39998000860214233"/>
      <name val="Arial"/>
      <family val="2"/>
    </font>
    <font>
      <sz val="10"/>
      <color rgb="FF002060"/>
      <name val="Arial"/>
      <family val="2"/>
    </font>
    <font>
      <b/>
      <sz val="24"/>
      <color theme="8" tint="-0.4999699890613556"/>
      <name val="Arial"/>
      <family val="2"/>
    </font>
    <font>
      <b/>
      <sz val="19"/>
      <color rgb="FF002060"/>
      <name val="Arial"/>
      <family val="2"/>
    </font>
    <font>
      <b/>
      <u val="single"/>
      <sz val="20"/>
      <color rgb="FF002060"/>
      <name val="Arial"/>
      <family val="2"/>
    </font>
    <font>
      <b/>
      <sz val="20"/>
      <color theme="8" tint="-0.4999699890613556"/>
      <name val="Arial"/>
      <family val="2"/>
    </font>
    <font>
      <b/>
      <sz val="18"/>
      <color rgb="FF002060"/>
      <name val="Arial"/>
      <family val="2"/>
    </font>
    <font>
      <b/>
      <u val="single"/>
      <sz val="20"/>
      <color theme="5" tint="-0.4999699890613556"/>
      <name val="Century Gothic"/>
      <family val="2"/>
    </font>
    <font>
      <sz val="10"/>
      <color rgb="FF002060"/>
      <name val="Century Gothic"/>
      <family val="2"/>
    </font>
    <font>
      <b/>
      <sz val="12"/>
      <color rgb="FF002060"/>
      <name val="Century Gothic"/>
      <family val="2"/>
    </font>
    <font>
      <sz val="13"/>
      <color rgb="FF002060"/>
      <name val="Century Gothic"/>
      <family val="2"/>
    </font>
    <font>
      <sz val="11"/>
      <color rgb="FF002060"/>
      <name val="Century Gothic"/>
      <family val="2"/>
    </font>
    <font>
      <b/>
      <u val="single"/>
      <sz val="18"/>
      <color theme="5" tint="-0.4999699890613556"/>
      <name val="Century Gothic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39998000860214233"/>
        <bgColor indexed="64"/>
      </patternFill>
    </fill>
  </fills>
  <borders count="2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 style="thin"/>
      <right style="thin"/>
      <top style="medium"/>
      <bottom style="thick"/>
    </border>
    <border>
      <left style="thick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/>
      <top style="thin"/>
      <bottom style="thick"/>
    </border>
    <border>
      <left style="double"/>
      <right style="medium"/>
      <top style="thin"/>
      <bottom style="thick"/>
    </border>
    <border>
      <left style="thin"/>
      <right>
        <color indexed="63"/>
      </right>
      <top style="thin"/>
      <bottom style="thick"/>
    </border>
    <border>
      <left style="double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 style="thin"/>
      <top style="thin"/>
      <bottom style="thick"/>
    </border>
    <border>
      <left style="thick"/>
      <right style="medium"/>
      <top style="thin"/>
      <bottom style="thick"/>
    </border>
    <border>
      <left style="medium"/>
      <right style="thick"/>
      <top style="thin"/>
      <bottom style="thin"/>
    </border>
    <border>
      <left style="double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thin"/>
      <top style="thin"/>
      <bottom style="thin"/>
    </border>
    <border>
      <left style="thick"/>
      <right style="medium"/>
      <top style="thin"/>
      <bottom style="thin"/>
    </border>
    <border>
      <left style="medium"/>
      <right style="thick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medium"/>
      <right style="thick"/>
      <top style="thick"/>
      <bottom style="double"/>
    </border>
    <border>
      <left style="double"/>
      <right style="medium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double"/>
      <right style="thin"/>
      <top style="thick"/>
      <bottom style="double"/>
    </border>
    <border>
      <left>
        <color indexed="63"/>
      </left>
      <right style="thin"/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 style="thin"/>
      <top style="thick"/>
      <bottom style="double"/>
    </border>
    <border>
      <left style="medium"/>
      <right style="thin"/>
      <top style="thick"/>
      <bottom style="double"/>
    </border>
    <border>
      <left style="thick"/>
      <right style="medium"/>
      <top style="thick"/>
      <bottom style="double"/>
    </border>
    <border>
      <left style="double"/>
      <right style="medium"/>
      <top>
        <color indexed="63"/>
      </top>
      <bottom style="thick"/>
    </border>
    <border>
      <left style="medium"/>
      <right style="thick"/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ck"/>
      <right style="medium"/>
      <top style="thin"/>
      <bottom>
        <color indexed="63"/>
      </bottom>
    </border>
    <border>
      <left style="medium"/>
      <right style="thick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ck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thin"/>
      <top style="thick"/>
      <bottom style="medium"/>
    </border>
    <border>
      <left style="thick"/>
      <right style="medium"/>
      <top style="thick"/>
      <bottom style="thin"/>
    </border>
    <border>
      <left style="medium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medium"/>
      <bottom style="thick">
        <color theme="5" tint="-0.4999699890613556"/>
      </bottom>
    </border>
    <border>
      <left style="thin"/>
      <right style="thin"/>
      <top style="medium"/>
      <bottom style="thick">
        <color theme="5" tint="-0.4999699890613556"/>
      </bottom>
    </border>
    <border>
      <left style="thin"/>
      <right style="medium"/>
      <top style="medium"/>
      <bottom style="thick">
        <color theme="5" tint="-0.4999699890613556"/>
      </bottom>
    </border>
    <border>
      <left style="medium"/>
      <right style="thin"/>
      <top style="medium"/>
      <bottom style="thick">
        <color theme="5" tint="-0.4999699890613556"/>
      </bottom>
    </border>
    <border>
      <left style="thin"/>
      <right>
        <color indexed="63"/>
      </right>
      <top style="medium"/>
      <bottom style="thick">
        <color theme="5" tint="-0.4999699890613556"/>
      </bottom>
    </border>
    <border>
      <left>
        <color indexed="63"/>
      </left>
      <right style="thin"/>
      <top style="medium"/>
      <bottom style="thick">
        <color theme="5" tint="-0.4999699890613556"/>
      </bottom>
    </border>
    <border>
      <left style="thick"/>
      <right style="medium"/>
      <top style="medium"/>
      <bottom style="thick">
        <color theme="5" tint="-0.4999699890613556"/>
      </bottom>
    </border>
    <border>
      <left style="thin"/>
      <right style="thick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n"/>
      <right style="thick"/>
      <top style="medium"/>
      <bottom style="thick">
        <color theme="4" tint="-0.4999699890613556"/>
      </bottom>
    </border>
    <border>
      <left style="thin"/>
      <right style="thin"/>
      <top style="medium"/>
      <bottom style="thick">
        <color theme="4" tint="-0.4999699890613556"/>
      </bottom>
    </border>
    <border>
      <left style="thin"/>
      <right style="medium"/>
      <top style="medium"/>
      <bottom style="thick">
        <color theme="4" tint="-0.4999699890613556"/>
      </bottom>
    </border>
    <border>
      <left style="medium"/>
      <right style="thin"/>
      <top style="medium"/>
      <bottom style="thick">
        <color theme="4" tint="-0.4999699890613556"/>
      </bottom>
    </border>
    <border>
      <left>
        <color indexed="63"/>
      </left>
      <right style="thin"/>
      <top style="medium"/>
      <bottom style="thick">
        <color theme="4" tint="-0.4999699890613556"/>
      </bottom>
    </border>
    <border>
      <left style="thick"/>
      <right style="medium"/>
      <top style="medium"/>
      <bottom style="thick">
        <color theme="4" tint="-0.4999699890613556"/>
      </bottom>
    </border>
    <border>
      <left style="thin"/>
      <right style="thick"/>
      <top style="medium"/>
      <bottom style="thick"/>
    </border>
    <border>
      <left style="double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thin"/>
      <top style="medium"/>
      <bottom style="thick"/>
    </border>
    <border>
      <left style="thin"/>
      <right style="medium"/>
      <top style="medium"/>
      <bottom style="thick"/>
    </border>
    <border>
      <left style="thick"/>
      <right style="medium"/>
      <top style="medium"/>
      <bottom style="thick"/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medium"/>
      <top style="medium"/>
      <bottom style="thin"/>
    </border>
    <border>
      <left style="thin"/>
      <right style="thick"/>
      <top style="thin"/>
      <bottom style="medium"/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medium"/>
      <top style="thin"/>
      <bottom style="medium"/>
    </border>
    <border>
      <left style="thin"/>
      <right style="thick"/>
      <top>
        <color indexed="63"/>
      </top>
      <bottom>
        <color indexed="63"/>
      </bottom>
    </border>
    <border>
      <left style="double"/>
      <right style="thin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n"/>
      <right style="medium"/>
      <top style="thick"/>
      <bottom style="medium"/>
    </border>
    <border>
      <left style="thick"/>
      <right style="medium"/>
      <top style="thick"/>
      <bottom style="medium"/>
    </border>
    <border>
      <left style="thin"/>
      <right style="thick"/>
      <top style="thin"/>
      <bottom style="thick"/>
    </border>
    <border>
      <left style="double"/>
      <right style="thin"/>
      <top>
        <color indexed="63"/>
      </top>
      <bottom style="thick"/>
    </border>
    <border>
      <left style="thin"/>
      <right style="medium"/>
      <top style="thin"/>
      <bottom style="thick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ck"/>
    </border>
    <border>
      <left style="thin"/>
      <right style="double"/>
      <top style="medium"/>
      <bottom style="thick"/>
    </border>
    <border>
      <left style="thin"/>
      <right style="double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ck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ck"/>
      <top style="thick"/>
      <bottom style="double"/>
    </border>
    <border>
      <left style="thin"/>
      <right style="medium"/>
      <top style="thick"/>
      <bottom style="double"/>
    </border>
    <border>
      <left style="double"/>
      <right style="thin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ck">
        <color indexed="13"/>
      </left>
      <right>
        <color indexed="63"/>
      </right>
      <top style="thick">
        <color indexed="13"/>
      </top>
      <bottom style="thick">
        <color indexed="13"/>
      </bottom>
    </border>
    <border>
      <left>
        <color indexed="63"/>
      </left>
      <right style="thick">
        <color indexed="13"/>
      </right>
      <top style="thick">
        <color indexed="13"/>
      </top>
      <bottom style="thick">
        <color indexed="1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3" fillId="20" borderId="0" applyNumberFormat="0" applyBorder="0" applyAlignment="0" applyProtection="0"/>
    <xf numFmtId="0" fontId="94" fillId="21" borderId="1" applyNumberFormat="0" applyAlignment="0" applyProtection="0"/>
    <xf numFmtId="0" fontId="95" fillId="22" borderId="2" applyNumberFormat="0" applyAlignment="0" applyProtection="0"/>
    <xf numFmtId="0" fontId="96" fillId="0" borderId="3" applyNumberFormat="0" applyFill="0" applyAlignment="0" applyProtection="0"/>
    <xf numFmtId="0" fontId="97" fillId="0" borderId="0" applyNumberFormat="0" applyFill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2" fillId="26" borderId="0" applyNumberFormat="0" applyBorder="0" applyAlignment="0" applyProtection="0"/>
    <xf numFmtId="0" fontId="92" fillId="27" borderId="0" applyNumberFormat="0" applyBorder="0" applyAlignment="0" applyProtection="0"/>
    <xf numFmtId="0" fontId="92" fillId="28" borderId="0" applyNumberFormat="0" applyBorder="0" applyAlignment="0" applyProtection="0"/>
    <xf numFmtId="0" fontId="98" fillId="29" borderId="1" applyNumberFormat="0" applyAlignment="0" applyProtection="0"/>
    <xf numFmtId="0" fontId="4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1" fillId="31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48" fillId="0" borderId="0">
      <alignment/>
      <protection/>
    </xf>
    <xf numFmtId="0" fontId="102" fillId="0" borderId="0">
      <alignment/>
      <protection/>
    </xf>
    <xf numFmtId="0" fontId="27" fillId="0" borderId="0">
      <alignment/>
      <protection/>
    </xf>
    <xf numFmtId="37" fontId="18" fillId="0" borderId="0">
      <alignment/>
      <protection/>
    </xf>
    <xf numFmtId="37" fontId="18" fillId="0" borderId="0">
      <alignment/>
      <protection/>
    </xf>
    <xf numFmtId="37" fontId="1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03" fillId="21" borderId="5" applyNumberFormat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6" applyNumberFormat="0" applyFill="0" applyAlignment="0" applyProtection="0"/>
    <xf numFmtId="0" fontId="108" fillId="0" borderId="7" applyNumberFormat="0" applyFill="0" applyAlignment="0" applyProtection="0"/>
    <xf numFmtId="0" fontId="97" fillId="0" borderId="8" applyNumberFormat="0" applyFill="0" applyAlignment="0" applyProtection="0"/>
    <xf numFmtId="0" fontId="109" fillId="0" borderId="9" applyNumberFormat="0" applyFill="0" applyAlignment="0" applyProtection="0"/>
  </cellStyleXfs>
  <cellXfs count="686">
    <xf numFmtId="0" fontId="0" fillId="0" borderId="0" xfId="0" applyFont="1" applyAlignment="1">
      <alignment/>
    </xf>
    <xf numFmtId="37" fontId="19" fillId="0" borderId="0" xfId="60" applyFont="1">
      <alignment/>
      <protection/>
    </xf>
    <xf numFmtId="4" fontId="19" fillId="0" borderId="0" xfId="60" applyNumberFormat="1" applyFont="1">
      <alignment/>
      <protection/>
    </xf>
    <xf numFmtId="37" fontId="19" fillId="0" borderId="0" xfId="60" applyFont="1" applyFill="1">
      <alignment/>
      <protection/>
    </xf>
    <xf numFmtId="2" fontId="19" fillId="0" borderId="0" xfId="60" applyNumberFormat="1" applyFont="1" applyFill="1">
      <alignment/>
      <protection/>
    </xf>
    <xf numFmtId="37" fontId="19" fillId="33" borderId="0" xfId="60" applyFont="1" applyFill="1">
      <alignment/>
      <protection/>
    </xf>
    <xf numFmtId="0" fontId="20" fillId="33" borderId="0" xfId="62" applyNumberFormat="1" applyFont="1" applyFill="1" applyBorder="1">
      <alignment/>
      <protection/>
    </xf>
    <xf numFmtId="39" fontId="21" fillId="33" borderId="0" xfId="60" applyNumberFormat="1" applyFont="1" applyFill="1" applyBorder="1" applyProtection="1">
      <alignment/>
      <protection/>
    </xf>
    <xf numFmtId="37" fontId="21" fillId="33" borderId="0" xfId="60" applyFont="1" applyFill="1" applyBorder="1">
      <alignment/>
      <protection/>
    </xf>
    <xf numFmtId="2" fontId="22" fillId="34" borderId="10" xfId="60" applyNumberFormat="1" applyFont="1" applyFill="1" applyBorder="1" applyAlignment="1" applyProtection="1">
      <alignment horizontal="right" indent="1"/>
      <protection/>
    </xf>
    <xf numFmtId="2" fontId="22" fillId="0" borderId="11" xfId="60" applyNumberFormat="1" applyFont="1" applyFill="1" applyBorder="1" applyAlignment="1" applyProtection="1">
      <alignment horizontal="center"/>
      <protection/>
    </xf>
    <xf numFmtId="2" fontId="22" fillId="0" borderId="12" xfId="60" applyNumberFormat="1" applyFont="1" applyFill="1" applyBorder="1" applyAlignment="1" applyProtection="1">
      <alignment horizontal="center"/>
      <protection/>
    </xf>
    <xf numFmtId="2" fontId="22" fillId="0" borderId="13" xfId="60" applyNumberFormat="1" applyFont="1" applyFill="1" applyBorder="1" applyAlignment="1" applyProtection="1">
      <alignment horizontal="center"/>
      <protection/>
    </xf>
    <xf numFmtId="2" fontId="22" fillId="0" borderId="14" xfId="60" applyNumberFormat="1" applyFont="1" applyFill="1" applyBorder="1" applyAlignment="1" applyProtection="1">
      <alignment horizontal="center"/>
      <protection/>
    </xf>
    <xf numFmtId="2" fontId="22" fillId="0" borderId="12" xfId="60" applyNumberFormat="1" applyFont="1" applyFill="1" applyBorder="1" applyAlignment="1" applyProtection="1">
      <alignment horizontal="right" indent="1"/>
      <protection/>
    </xf>
    <xf numFmtId="2" fontId="22" fillId="0" borderId="14" xfId="60" applyNumberFormat="1" applyFont="1" applyFill="1" applyBorder="1" applyAlignment="1" applyProtection="1">
      <alignment horizontal="right" indent="1"/>
      <protection/>
    </xf>
    <xf numFmtId="37" fontId="21" fillId="0" borderId="11" xfId="60" applyFont="1" applyFill="1" applyBorder="1" applyAlignment="1" applyProtection="1">
      <alignment horizontal="left"/>
      <protection/>
    </xf>
    <xf numFmtId="37" fontId="23" fillId="0" borderId="14" xfId="60" applyFont="1" applyFill="1" applyBorder="1" applyAlignment="1" applyProtection="1">
      <alignment horizontal="left"/>
      <protection/>
    </xf>
    <xf numFmtId="2" fontId="22" fillId="34" borderId="15" xfId="60" applyNumberFormat="1" applyFont="1" applyFill="1" applyBorder="1">
      <alignment/>
      <protection/>
    </xf>
    <xf numFmtId="2" fontId="22" fillId="0" borderId="0" xfId="60" applyNumberFormat="1" applyFont="1" applyFill="1" applyBorder="1" applyAlignment="1" applyProtection="1">
      <alignment horizontal="right" indent="1"/>
      <protection/>
    </xf>
    <xf numFmtId="2" fontId="22" fillId="0" borderId="16" xfId="60" applyNumberFormat="1" applyFont="1" applyFill="1" applyBorder="1" applyAlignment="1" applyProtection="1">
      <alignment horizontal="right" indent="1"/>
      <protection/>
    </xf>
    <xf numFmtId="2" fontId="22" fillId="0" borderId="17" xfId="60" applyNumberFormat="1" applyFont="1" applyFill="1" applyBorder="1" applyAlignment="1" applyProtection="1">
      <alignment horizontal="right" indent="1"/>
      <protection/>
    </xf>
    <xf numFmtId="2" fontId="22" fillId="0" borderId="18" xfId="60" applyNumberFormat="1" applyFont="1" applyFill="1" applyBorder="1" applyAlignment="1" applyProtection="1">
      <alignment horizontal="right" indent="1"/>
      <protection/>
    </xf>
    <xf numFmtId="2" fontId="22" fillId="0" borderId="0" xfId="60" applyNumberFormat="1" applyFont="1" applyFill="1" applyBorder="1" applyProtection="1">
      <alignment/>
      <protection/>
    </xf>
    <xf numFmtId="2" fontId="22" fillId="0" borderId="16" xfId="60" applyNumberFormat="1" applyFont="1" applyFill="1" applyBorder="1" applyProtection="1">
      <alignment/>
      <protection/>
    </xf>
    <xf numFmtId="2" fontId="22" fillId="0" borderId="18" xfId="60" applyNumberFormat="1" applyFont="1" applyFill="1" applyBorder="1" applyProtection="1">
      <alignment/>
      <protection/>
    </xf>
    <xf numFmtId="37" fontId="21" fillId="0" borderId="0" xfId="60" applyFont="1" applyFill="1" applyBorder="1" applyAlignment="1" applyProtection="1">
      <alignment horizontal="left"/>
      <protection/>
    </xf>
    <xf numFmtId="37" fontId="24" fillId="0" borderId="18" xfId="60" applyFont="1" applyFill="1" applyBorder="1" applyAlignment="1" applyProtection="1">
      <alignment horizontal="left"/>
      <protection/>
    </xf>
    <xf numFmtId="2" fontId="22" fillId="34" borderId="19" xfId="60" applyNumberFormat="1" applyFont="1" applyFill="1" applyBorder="1">
      <alignment/>
      <protection/>
    </xf>
    <xf numFmtId="2" fontId="22" fillId="0" borderId="20" xfId="60" applyNumberFormat="1" applyFont="1" applyFill="1" applyBorder="1" applyAlignment="1" applyProtection="1">
      <alignment horizontal="right" indent="1"/>
      <protection/>
    </xf>
    <xf numFmtId="2" fontId="22" fillId="0" borderId="21" xfId="60" applyNumberFormat="1" applyFont="1" applyFill="1" applyBorder="1" applyAlignment="1" applyProtection="1">
      <alignment horizontal="right" indent="1"/>
      <protection/>
    </xf>
    <xf numFmtId="2" fontId="22" fillId="0" borderId="22" xfId="60" applyNumberFormat="1" applyFont="1" applyFill="1" applyBorder="1" applyAlignment="1" applyProtection="1">
      <alignment horizontal="right" indent="1"/>
      <protection/>
    </xf>
    <xf numFmtId="2" fontId="22" fillId="0" borderId="23" xfId="60" applyNumberFormat="1" applyFont="1" applyFill="1" applyBorder="1" applyAlignment="1" applyProtection="1">
      <alignment horizontal="right" indent="1"/>
      <protection/>
    </xf>
    <xf numFmtId="2" fontId="22" fillId="0" borderId="20" xfId="60" applyNumberFormat="1" applyFont="1" applyFill="1" applyBorder="1" applyProtection="1">
      <alignment/>
      <protection/>
    </xf>
    <xf numFmtId="2" fontId="22" fillId="0" borderId="21" xfId="60" applyNumberFormat="1" applyFont="1" applyFill="1" applyBorder="1" applyProtection="1">
      <alignment/>
      <protection/>
    </xf>
    <xf numFmtId="2" fontId="22" fillId="0" borderId="23" xfId="60" applyNumberFormat="1" applyFont="1" applyFill="1" applyBorder="1" applyProtection="1">
      <alignment/>
      <protection/>
    </xf>
    <xf numFmtId="37" fontId="19" fillId="0" borderId="20" xfId="60" applyFont="1" applyFill="1" applyBorder="1">
      <alignment/>
      <protection/>
    </xf>
    <xf numFmtId="37" fontId="25" fillId="0" borderId="23" xfId="60" applyFont="1" applyFill="1" applyBorder="1" applyAlignment="1" applyProtection="1">
      <alignment horizontal="left"/>
      <protection/>
    </xf>
    <xf numFmtId="2" fontId="22" fillId="34" borderId="15" xfId="60" applyNumberFormat="1" applyFont="1" applyFill="1" applyBorder="1" applyAlignment="1" applyProtection="1">
      <alignment horizontal="right" indent="1"/>
      <protection/>
    </xf>
    <xf numFmtId="2" fontId="22" fillId="0" borderId="0" xfId="60" applyNumberFormat="1" applyFont="1" applyFill="1" applyBorder="1" applyAlignment="1" applyProtection="1">
      <alignment horizontal="center"/>
      <protection/>
    </xf>
    <xf numFmtId="2" fontId="22" fillId="0" borderId="16" xfId="60" applyNumberFormat="1" applyFont="1" applyFill="1" applyBorder="1" applyAlignment="1" applyProtection="1">
      <alignment horizontal="center"/>
      <protection/>
    </xf>
    <xf numFmtId="2" fontId="22" fillId="0" borderId="17" xfId="60" applyNumberFormat="1" applyFont="1" applyFill="1" applyBorder="1" applyAlignment="1" applyProtection="1">
      <alignment horizontal="center"/>
      <protection/>
    </xf>
    <xf numFmtId="2" fontId="22" fillId="0" borderId="18" xfId="60" applyNumberFormat="1" applyFont="1" applyFill="1" applyBorder="1" applyAlignment="1" applyProtection="1">
      <alignment horizontal="center"/>
      <protection/>
    </xf>
    <xf numFmtId="37" fontId="19" fillId="0" borderId="0" xfId="60" applyFont="1" applyFill="1" applyBorder="1">
      <alignment/>
      <protection/>
    </xf>
    <xf numFmtId="37" fontId="26" fillId="0" borderId="18" xfId="60" applyFont="1" applyFill="1" applyBorder="1" applyAlignment="1" applyProtection="1">
      <alignment horizontal="left"/>
      <protection/>
    </xf>
    <xf numFmtId="37" fontId="22" fillId="34" borderId="24" xfId="60" applyFont="1" applyFill="1" applyBorder="1">
      <alignment/>
      <protection/>
    </xf>
    <xf numFmtId="37" fontId="19" fillId="0" borderId="25" xfId="60" applyFont="1" applyFill="1" applyBorder="1" applyProtection="1">
      <alignment/>
      <protection/>
    </xf>
    <xf numFmtId="37" fontId="19" fillId="0" borderId="26" xfId="60" applyFont="1" applyFill="1" applyBorder="1" applyProtection="1">
      <alignment/>
      <protection/>
    </xf>
    <xf numFmtId="37" fontId="19" fillId="0" borderId="27" xfId="60" applyFont="1" applyFill="1" applyBorder="1" applyProtection="1">
      <alignment/>
      <protection/>
    </xf>
    <xf numFmtId="37" fontId="19" fillId="0" borderId="26" xfId="60" applyFont="1" applyFill="1" applyBorder="1" applyAlignment="1" applyProtection="1">
      <alignment horizontal="right"/>
      <protection/>
    </xf>
    <xf numFmtId="37" fontId="19" fillId="0" borderId="28" xfId="60" applyFont="1" applyFill="1" applyBorder="1" applyAlignment="1" applyProtection="1">
      <alignment horizontal="right"/>
      <protection/>
    </xf>
    <xf numFmtId="37" fontId="19" fillId="0" borderId="25" xfId="60" applyFont="1" applyFill="1" applyBorder="1" applyAlignment="1" applyProtection="1">
      <alignment horizontal="right"/>
      <protection/>
    </xf>
    <xf numFmtId="37" fontId="21" fillId="0" borderId="25" xfId="60" applyFont="1" applyFill="1" applyBorder="1" applyAlignment="1" applyProtection="1">
      <alignment horizontal="left"/>
      <protection/>
    </xf>
    <xf numFmtId="37" fontId="24" fillId="0" borderId="28" xfId="60" applyFont="1" applyFill="1" applyBorder="1" applyAlignment="1" applyProtection="1">
      <alignment horizontal="left"/>
      <protection/>
    </xf>
    <xf numFmtId="3" fontId="22" fillId="34" borderId="19" xfId="60" applyNumberFormat="1" applyFont="1" applyFill="1" applyBorder="1" applyAlignment="1">
      <alignment horizontal="right"/>
      <protection/>
    </xf>
    <xf numFmtId="3" fontId="19" fillId="0" borderId="20" xfId="60" applyNumberFormat="1" applyFont="1" applyFill="1" applyBorder="1" applyAlignment="1">
      <alignment horizontal="right"/>
      <protection/>
    </xf>
    <xf numFmtId="3" fontId="19" fillId="0" borderId="21" xfId="60" applyNumberFormat="1" applyFont="1" applyFill="1" applyBorder="1" applyAlignment="1">
      <alignment horizontal="right"/>
      <protection/>
    </xf>
    <xf numFmtId="3" fontId="19" fillId="0" borderId="22" xfId="60" applyNumberFormat="1" applyFont="1" applyFill="1" applyBorder="1" applyAlignment="1">
      <alignment horizontal="right"/>
      <protection/>
    </xf>
    <xf numFmtId="3" fontId="19" fillId="0" borderId="23" xfId="60" applyNumberFormat="1" applyFont="1" applyFill="1" applyBorder="1" applyAlignment="1">
      <alignment horizontal="right"/>
      <protection/>
    </xf>
    <xf numFmtId="3" fontId="19" fillId="0" borderId="29" xfId="60" applyNumberFormat="1" applyFont="1" applyFill="1" applyBorder="1" applyAlignment="1">
      <alignment horizontal="right"/>
      <protection/>
    </xf>
    <xf numFmtId="37" fontId="27" fillId="0" borderId="0" xfId="60" applyFont="1" applyFill="1" applyBorder="1" applyAlignment="1" applyProtection="1">
      <alignment horizontal="left"/>
      <protection/>
    </xf>
    <xf numFmtId="3" fontId="22" fillId="34" borderId="15" xfId="60" applyNumberFormat="1" applyFont="1" applyFill="1" applyBorder="1" applyAlignment="1">
      <alignment horizontal="right"/>
      <protection/>
    </xf>
    <xf numFmtId="3" fontId="19" fillId="0" borderId="0" xfId="60" applyNumberFormat="1" applyFont="1" applyFill="1" applyBorder="1" applyAlignment="1">
      <alignment horizontal="right"/>
      <protection/>
    </xf>
    <xf numFmtId="3" fontId="19" fillId="0" borderId="16" xfId="60" applyNumberFormat="1" applyFont="1" applyFill="1" applyBorder="1" applyAlignment="1">
      <alignment horizontal="right"/>
      <protection/>
    </xf>
    <xf numFmtId="3" fontId="19" fillId="0" borderId="17" xfId="60" applyNumberFormat="1" applyFont="1" applyFill="1" applyBorder="1" applyAlignment="1">
      <alignment horizontal="right"/>
      <protection/>
    </xf>
    <xf numFmtId="3" fontId="19" fillId="0" borderId="18" xfId="60" applyNumberFormat="1" applyFont="1" applyFill="1" applyBorder="1" applyAlignment="1">
      <alignment horizontal="right"/>
      <protection/>
    </xf>
    <xf numFmtId="37" fontId="28" fillId="0" borderId="28" xfId="60" applyFont="1" applyFill="1" applyBorder="1" applyAlignment="1" applyProtection="1">
      <alignment horizontal="left"/>
      <protection/>
    </xf>
    <xf numFmtId="37" fontId="21" fillId="0" borderId="0" xfId="60" applyFont="1">
      <alignment/>
      <protection/>
    </xf>
    <xf numFmtId="37" fontId="29" fillId="34" borderId="15" xfId="60" applyFont="1" applyFill="1" applyBorder="1">
      <alignment/>
      <protection/>
    </xf>
    <xf numFmtId="37" fontId="21" fillId="0" borderId="0" xfId="60" applyFont="1" applyFill="1" applyBorder="1" applyProtection="1">
      <alignment/>
      <protection/>
    </xf>
    <xf numFmtId="37" fontId="21" fillId="0" borderId="16" xfId="60" applyFont="1" applyFill="1" applyBorder="1" applyProtection="1">
      <alignment/>
      <protection/>
    </xf>
    <xf numFmtId="37" fontId="21" fillId="0" borderId="17" xfId="60" applyFont="1" applyFill="1" applyBorder="1" applyProtection="1">
      <alignment/>
      <protection/>
    </xf>
    <xf numFmtId="37" fontId="21" fillId="0" borderId="16" xfId="60" applyFont="1" applyFill="1" applyBorder="1" applyAlignment="1" applyProtection="1">
      <alignment horizontal="right"/>
      <protection/>
    </xf>
    <xf numFmtId="37" fontId="21" fillId="0" borderId="18" xfId="60" applyFont="1" applyFill="1" applyBorder="1" applyAlignment="1" applyProtection="1">
      <alignment horizontal="right"/>
      <protection/>
    </xf>
    <xf numFmtId="3" fontId="21" fillId="0" borderId="16" xfId="60" applyNumberFormat="1" applyFont="1" applyFill="1" applyBorder="1" applyAlignment="1">
      <alignment horizontal="right"/>
      <protection/>
    </xf>
    <xf numFmtId="3" fontId="21" fillId="0" borderId="18" xfId="60" applyNumberFormat="1" applyFont="1" applyFill="1" applyBorder="1">
      <alignment/>
      <protection/>
    </xf>
    <xf numFmtId="3" fontId="21" fillId="0" borderId="0" xfId="60" applyNumberFormat="1" applyFont="1" applyFill="1" applyBorder="1">
      <alignment/>
      <protection/>
    </xf>
    <xf numFmtId="3" fontId="21" fillId="0" borderId="16" xfId="60" applyNumberFormat="1" applyFont="1" applyFill="1" applyBorder="1">
      <alignment/>
      <protection/>
    </xf>
    <xf numFmtId="3" fontId="21" fillId="0" borderId="18" xfId="60" applyNumberFormat="1" applyFont="1" applyFill="1" applyBorder="1" applyAlignment="1">
      <alignment horizontal="right"/>
      <protection/>
    </xf>
    <xf numFmtId="37" fontId="29" fillId="0" borderId="0" xfId="60" applyFont="1" applyFill="1" applyBorder="1" applyAlignment="1" applyProtection="1">
      <alignment horizontal="left"/>
      <protection/>
    </xf>
    <xf numFmtId="37" fontId="30" fillId="0" borderId="18" xfId="60" applyFont="1" applyFill="1" applyBorder="1" applyAlignment="1" applyProtection="1">
      <alignment vertical="center"/>
      <protection/>
    </xf>
    <xf numFmtId="37" fontId="22" fillId="34" borderId="15" xfId="60" applyFont="1" applyFill="1" applyBorder="1">
      <alignment/>
      <protection/>
    </xf>
    <xf numFmtId="37" fontId="19" fillId="0" borderId="0" xfId="60" applyFont="1" applyFill="1" applyBorder="1" applyProtection="1">
      <alignment/>
      <protection/>
    </xf>
    <xf numFmtId="37" fontId="19" fillId="0" borderId="16" xfId="60" applyFont="1" applyFill="1" applyBorder="1" applyProtection="1">
      <alignment/>
      <protection/>
    </xf>
    <xf numFmtId="37" fontId="19" fillId="0" borderId="17" xfId="60" applyFont="1" applyFill="1" applyBorder="1" applyProtection="1">
      <alignment/>
      <protection/>
    </xf>
    <xf numFmtId="37" fontId="19" fillId="0" borderId="16" xfId="60" applyFont="1" applyFill="1" applyBorder="1" applyAlignment="1" applyProtection="1">
      <alignment horizontal="right"/>
      <protection/>
    </xf>
    <xf numFmtId="37" fontId="19" fillId="0" borderId="18" xfId="60" applyFont="1" applyFill="1" applyBorder="1" applyAlignment="1" applyProtection="1">
      <alignment horizontal="right"/>
      <protection/>
    </xf>
    <xf numFmtId="3" fontId="19" fillId="0" borderId="18" xfId="60" applyNumberFormat="1" applyFont="1" applyFill="1" applyBorder="1">
      <alignment/>
      <protection/>
    </xf>
    <xf numFmtId="3" fontId="19" fillId="0" borderId="0" xfId="60" applyNumberFormat="1" applyFont="1" applyFill="1" applyBorder="1">
      <alignment/>
      <protection/>
    </xf>
    <xf numFmtId="3" fontId="19" fillId="0" borderId="16" xfId="60" applyNumberFormat="1" applyFont="1" applyFill="1" applyBorder="1">
      <alignment/>
      <protection/>
    </xf>
    <xf numFmtId="37" fontId="22" fillId="0" borderId="0" xfId="60" applyFont="1" applyFill="1" applyBorder="1" applyAlignment="1" applyProtection="1">
      <alignment horizontal="left"/>
      <protection/>
    </xf>
    <xf numFmtId="37" fontId="31" fillId="0" borderId="18" xfId="60" applyFont="1" applyFill="1" applyBorder="1" applyAlignment="1" applyProtection="1">
      <alignment vertical="center"/>
      <protection/>
    </xf>
    <xf numFmtId="3" fontId="19" fillId="0" borderId="25" xfId="60" applyNumberFormat="1" applyFont="1" applyFill="1" applyBorder="1">
      <alignment/>
      <protection/>
    </xf>
    <xf numFmtId="3" fontId="19" fillId="0" borderId="26" xfId="60" applyNumberFormat="1" applyFont="1" applyFill="1" applyBorder="1">
      <alignment/>
      <protection/>
    </xf>
    <xf numFmtId="3" fontId="19" fillId="0" borderId="28" xfId="60" applyNumberFormat="1" applyFont="1" applyFill="1" applyBorder="1" applyAlignment="1">
      <alignment horizontal="right"/>
      <protection/>
    </xf>
    <xf numFmtId="37" fontId="22" fillId="0" borderId="25" xfId="60" applyFont="1" applyFill="1" applyBorder="1" applyAlignment="1" applyProtection="1">
      <alignment horizontal="left"/>
      <protection/>
    </xf>
    <xf numFmtId="37" fontId="22" fillId="0" borderId="28" xfId="60" applyFont="1" applyFill="1" applyBorder="1" applyAlignment="1">
      <alignment vertical="center"/>
      <protection/>
    </xf>
    <xf numFmtId="37" fontId="32" fillId="0" borderId="23" xfId="60" applyFont="1" applyBorder="1">
      <alignment/>
      <protection/>
    </xf>
    <xf numFmtId="37" fontId="19" fillId="0" borderId="0" xfId="60" applyFont="1" applyFill="1" applyBorder="1" applyAlignment="1" applyProtection="1">
      <alignment horizontal="left"/>
      <protection/>
    </xf>
    <xf numFmtId="37" fontId="32" fillId="0" borderId="18" xfId="60" applyFont="1" applyBorder="1">
      <alignment/>
      <protection/>
    </xf>
    <xf numFmtId="37" fontId="110" fillId="0" borderId="0" xfId="60" applyFont="1">
      <alignment/>
      <protection/>
    </xf>
    <xf numFmtId="37" fontId="34" fillId="0" borderId="18" xfId="60" applyFont="1" applyBorder="1">
      <alignment/>
      <protection/>
    </xf>
    <xf numFmtId="37" fontId="111" fillId="0" borderId="0" xfId="60" applyFont="1">
      <alignment/>
      <protection/>
    </xf>
    <xf numFmtId="37" fontId="112" fillId="0" borderId="0" xfId="60" applyFont="1">
      <alignment/>
      <protection/>
    </xf>
    <xf numFmtId="37" fontId="37" fillId="0" borderId="0" xfId="60" applyFont="1">
      <alignment/>
      <protection/>
    </xf>
    <xf numFmtId="37" fontId="22" fillId="0" borderId="0" xfId="60" applyFont="1">
      <alignment/>
      <protection/>
    </xf>
    <xf numFmtId="37" fontId="21" fillId="0" borderId="18" xfId="60" applyFont="1" applyFill="1" applyBorder="1" applyProtection="1">
      <alignment/>
      <protection/>
    </xf>
    <xf numFmtId="37" fontId="22" fillId="34" borderId="30" xfId="60" applyFont="1" applyFill="1" applyBorder="1">
      <alignment/>
      <protection/>
    </xf>
    <xf numFmtId="37" fontId="19" fillId="0" borderId="31" xfId="60" applyFont="1" applyFill="1" applyBorder="1" applyProtection="1">
      <alignment/>
      <protection/>
    </xf>
    <xf numFmtId="37" fontId="19" fillId="0" borderId="32" xfId="60" applyFont="1" applyFill="1" applyBorder="1" applyProtection="1">
      <alignment/>
      <protection/>
    </xf>
    <xf numFmtId="37" fontId="19" fillId="0" borderId="33" xfId="60" applyFont="1" applyFill="1" applyBorder="1" applyProtection="1">
      <alignment/>
      <protection/>
    </xf>
    <xf numFmtId="37" fontId="19" fillId="0" borderId="32" xfId="60" applyFont="1" applyFill="1" applyBorder="1" applyAlignment="1" applyProtection="1">
      <alignment horizontal="right"/>
      <protection/>
    </xf>
    <xf numFmtId="37" fontId="19" fillId="0" borderId="34" xfId="60" applyFont="1" applyFill="1" applyBorder="1" applyAlignment="1" applyProtection="1">
      <alignment horizontal="right"/>
      <protection/>
    </xf>
    <xf numFmtId="3" fontId="19" fillId="0" borderId="32" xfId="60" applyNumberFormat="1" applyFont="1" applyFill="1" applyBorder="1" applyAlignment="1">
      <alignment horizontal="right"/>
      <protection/>
    </xf>
    <xf numFmtId="3" fontId="19" fillId="0" borderId="34" xfId="60" applyNumberFormat="1" applyFont="1" applyFill="1" applyBorder="1" applyAlignment="1">
      <alignment horizontal="right"/>
      <protection/>
    </xf>
    <xf numFmtId="3" fontId="19" fillId="0" borderId="31" xfId="60" applyNumberFormat="1" applyFont="1" applyFill="1" applyBorder="1">
      <alignment/>
      <protection/>
    </xf>
    <xf numFmtId="3" fontId="19" fillId="0" borderId="32" xfId="60" applyNumberFormat="1" applyFont="1" applyFill="1" applyBorder="1">
      <alignment/>
      <protection/>
    </xf>
    <xf numFmtId="37" fontId="31" fillId="0" borderId="18" xfId="60" applyFont="1" applyFill="1" applyBorder="1" applyAlignment="1" applyProtection="1">
      <alignment horizontal="center" vertical="center"/>
      <protection/>
    </xf>
    <xf numFmtId="37" fontId="31" fillId="0" borderId="0" xfId="60" applyFont="1">
      <alignment/>
      <protection/>
    </xf>
    <xf numFmtId="0" fontId="27" fillId="0" borderId="10" xfId="55" applyBorder="1" applyAlignment="1">
      <alignment horizontal="center" vertical="center"/>
      <protection/>
    </xf>
    <xf numFmtId="37" fontId="30" fillId="35" borderId="35" xfId="60" applyFont="1" applyFill="1" applyBorder="1" applyAlignment="1" applyProtection="1">
      <alignment horizontal="center"/>
      <protection/>
    </xf>
    <xf numFmtId="37" fontId="30" fillId="35" borderId="36" xfId="60" applyFont="1" applyFill="1" applyBorder="1" applyAlignment="1" applyProtection="1">
      <alignment horizontal="center"/>
      <protection/>
    </xf>
    <xf numFmtId="37" fontId="30" fillId="35" borderId="37" xfId="60" applyFont="1" applyFill="1" applyBorder="1" applyAlignment="1" applyProtection="1">
      <alignment horizontal="center"/>
      <protection/>
    </xf>
    <xf numFmtId="37" fontId="30" fillId="35" borderId="38" xfId="60" applyFont="1" applyFill="1" applyBorder="1" applyAlignment="1" applyProtection="1">
      <alignment horizontal="center"/>
      <protection/>
    </xf>
    <xf numFmtId="0" fontId="38" fillId="0" borderId="39" xfId="55" applyFont="1" applyBorder="1" applyAlignment="1">
      <alignment horizontal="center" vertical="center"/>
      <protection/>
    </xf>
    <xf numFmtId="37" fontId="31" fillId="35" borderId="12" xfId="60" applyFont="1" applyFill="1" applyBorder="1" applyAlignment="1">
      <alignment horizontal="center" vertical="center"/>
      <protection/>
    </xf>
    <xf numFmtId="37" fontId="31" fillId="35" borderId="14" xfId="60" applyFont="1" applyFill="1" applyBorder="1" applyAlignment="1">
      <alignment horizontal="center" vertical="center"/>
      <protection/>
    </xf>
    <xf numFmtId="37" fontId="30" fillId="35" borderId="13" xfId="60" applyFont="1" applyFill="1" applyBorder="1" applyAlignment="1">
      <alignment horizontal="centerContinuous"/>
      <protection/>
    </xf>
    <xf numFmtId="37" fontId="30" fillId="35" borderId="14" xfId="60" applyFont="1" applyFill="1" applyBorder="1" applyAlignment="1" applyProtection="1">
      <alignment horizontal="centerContinuous"/>
      <protection/>
    </xf>
    <xf numFmtId="0" fontId="27" fillId="0" borderId="15" xfId="55" applyBorder="1" applyAlignment="1">
      <alignment horizontal="center" vertical="center"/>
      <protection/>
    </xf>
    <xf numFmtId="37" fontId="39" fillId="35" borderId="31" xfId="60" applyFont="1" applyFill="1" applyBorder="1" applyAlignment="1">
      <alignment horizontal="centerContinuous" vertical="center"/>
      <protection/>
    </xf>
    <xf numFmtId="37" fontId="39" fillId="35" borderId="33" xfId="60" applyFont="1" applyFill="1" applyBorder="1" applyAlignment="1" applyProtection="1">
      <alignment horizontal="center" vertical="center"/>
      <protection/>
    </xf>
    <xf numFmtId="37" fontId="39" fillId="35" borderId="31" xfId="60" applyFont="1" applyFill="1" applyBorder="1" applyAlignment="1" applyProtection="1">
      <alignment horizontal="center" vertical="center"/>
      <protection/>
    </xf>
    <xf numFmtId="37" fontId="39" fillId="35" borderId="34" xfId="60" applyFont="1" applyFill="1" applyBorder="1" applyAlignment="1" applyProtection="1">
      <alignment horizontal="center" vertical="center"/>
      <protection/>
    </xf>
    <xf numFmtId="37" fontId="40" fillId="35" borderId="40" xfId="60" applyFont="1" applyFill="1" applyBorder="1" applyAlignment="1">
      <alignment horizontal="center" vertical="center"/>
      <protection/>
    </xf>
    <xf numFmtId="37" fontId="30" fillId="35" borderId="32" xfId="60" applyFont="1" applyFill="1" applyBorder="1" applyAlignment="1">
      <alignment horizontal="center" vertical="center"/>
      <protection/>
    </xf>
    <xf numFmtId="37" fontId="30" fillId="35" borderId="34" xfId="60" applyFont="1" applyFill="1" applyBorder="1" applyAlignment="1">
      <alignment horizontal="center" vertical="center"/>
      <protection/>
    </xf>
    <xf numFmtId="37" fontId="30" fillId="35" borderId="17" xfId="60" applyFont="1" applyFill="1" applyBorder="1" applyAlignment="1">
      <alignment horizontal="center"/>
      <protection/>
    </xf>
    <xf numFmtId="37" fontId="30" fillId="35" borderId="18" xfId="60" applyFont="1" applyFill="1" applyBorder="1" applyAlignment="1">
      <alignment horizontal="center"/>
      <protection/>
    </xf>
    <xf numFmtId="37" fontId="39" fillId="35" borderId="0" xfId="60" applyFont="1" applyFill="1" applyBorder="1" applyAlignment="1">
      <alignment horizontal="center" vertical="center"/>
      <protection/>
    </xf>
    <xf numFmtId="37" fontId="39" fillId="35" borderId="18" xfId="60" applyFont="1" applyFill="1" applyBorder="1" applyAlignment="1">
      <alignment horizontal="center" vertical="center"/>
      <protection/>
    </xf>
    <xf numFmtId="37" fontId="39" fillId="35" borderId="0" xfId="60" applyFont="1" applyFill="1" applyBorder="1" applyAlignment="1" applyProtection="1">
      <alignment horizontal="center" vertical="center"/>
      <protection/>
    </xf>
    <xf numFmtId="37" fontId="39" fillId="35" borderId="11" xfId="60" applyFont="1" applyFill="1" applyBorder="1" applyAlignment="1" applyProtection="1">
      <alignment vertical="center"/>
      <protection/>
    </xf>
    <xf numFmtId="37" fontId="39" fillId="35" borderId="14" xfId="60" applyFont="1" applyFill="1" applyBorder="1" applyAlignment="1" applyProtection="1">
      <alignment vertical="center"/>
      <protection/>
    </xf>
    <xf numFmtId="37" fontId="41" fillId="35" borderId="17" xfId="60" applyFont="1" applyFill="1" applyBorder="1">
      <alignment/>
      <protection/>
    </xf>
    <xf numFmtId="37" fontId="41" fillId="35" borderId="18" xfId="60" applyFont="1" applyFill="1" applyBorder="1">
      <alignment/>
      <protection/>
    </xf>
    <xf numFmtId="37" fontId="39" fillId="35" borderId="30" xfId="60" applyFont="1" applyFill="1" applyBorder="1" applyAlignment="1">
      <alignment horizontal="center" vertical="center"/>
      <protection/>
    </xf>
    <xf numFmtId="37" fontId="39" fillId="35" borderId="31" xfId="60" applyFont="1" applyFill="1" applyBorder="1" applyAlignment="1">
      <alignment horizontal="center" vertical="center"/>
      <protection/>
    </xf>
    <xf numFmtId="37" fontId="39" fillId="35" borderId="34" xfId="60" applyFont="1" applyFill="1" applyBorder="1" applyAlignment="1">
      <alignment horizontal="center" vertical="center"/>
      <protection/>
    </xf>
    <xf numFmtId="37" fontId="41" fillId="35" borderId="33" xfId="60" applyFont="1" applyFill="1" applyBorder="1">
      <alignment/>
      <protection/>
    </xf>
    <xf numFmtId="37" fontId="41" fillId="35" borderId="34" xfId="60" applyFont="1" applyFill="1" applyBorder="1">
      <alignment/>
      <protection/>
    </xf>
    <xf numFmtId="37" fontId="19" fillId="35" borderId="13" xfId="60" applyFont="1" applyFill="1" applyBorder="1">
      <alignment/>
      <protection/>
    </xf>
    <xf numFmtId="37" fontId="39" fillId="35" borderId="11" xfId="60" applyFont="1" applyFill="1" applyBorder="1" applyAlignment="1">
      <alignment vertical="center"/>
      <protection/>
    </xf>
    <xf numFmtId="37" fontId="39" fillId="35" borderId="14" xfId="60" applyFont="1" applyFill="1" applyBorder="1" applyAlignment="1">
      <alignment vertical="center"/>
      <protection/>
    </xf>
    <xf numFmtId="37" fontId="42" fillId="35" borderId="17" xfId="60" applyFont="1" applyFill="1" applyBorder="1" applyAlignment="1">
      <alignment horizontal="center" vertical="center"/>
      <protection/>
    </xf>
    <xf numFmtId="37" fontId="42" fillId="35" borderId="0" xfId="60" applyFont="1" applyFill="1" applyBorder="1" applyAlignment="1">
      <alignment horizontal="center" vertical="center"/>
      <protection/>
    </xf>
    <xf numFmtId="37" fontId="42" fillId="35" borderId="18" xfId="60" applyFont="1" applyFill="1" applyBorder="1" applyAlignment="1">
      <alignment horizontal="center" vertical="center"/>
      <protection/>
    </xf>
    <xf numFmtId="37" fontId="42" fillId="35" borderId="33" xfId="60" applyFont="1" applyFill="1" applyBorder="1" applyAlignment="1">
      <alignment horizontal="center" vertical="center"/>
      <protection/>
    </xf>
    <xf numFmtId="37" fontId="42" fillId="35" borderId="31" xfId="60" applyFont="1" applyFill="1" applyBorder="1" applyAlignment="1">
      <alignment horizontal="center" vertical="center"/>
      <protection/>
    </xf>
    <xf numFmtId="37" fontId="42" fillId="35" borderId="34" xfId="60" applyFont="1" applyFill="1" applyBorder="1" applyAlignment="1">
      <alignment horizontal="center" vertical="center"/>
      <protection/>
    </xf>
    <xf numFmtId="37" fontId="44" fillId="36" borderId="0" xfId="45" applyNumberFormat="1" applyFont="1" applyFill="1" applyBorder="1" applyAlignment="1" applyProtection="1">
      <alignment horizontal="center"/>
      <protection/>
    </xf>
    <xf numFmtId="0" fontId="19" fillId="33" borderId="0" xfId="62" applyNumberFormat="1" applyFont="1" applyFill="1" applyBorder="1">
      <alignment/>
      <protection/>
    </xf>
    <xf numFmtId="39" fontId="21" fillId="0" borderId="0" xfId="60" applyNumberFormat="1" applyFont="1" applyFill="1" applyBorder="1" applyProtection="1">
      <alignment/>
      <protection/>
    </xf>
    <xf numFmtId="37" fontId="22" fillId="0" borderId="14" xfId="60" applyFont="1" applyFill="1" applyBorder="1" applyAlignment="1" applyProtection="1">
      <alignment horizontal="left"/>
      <protection/>
    </xf>
    <xf numFmtId="2" fontId="22" fillId="0" borderId="17" xfId="60" applyNumberFormat="1" applyFont="1" applyFill="1" applyBorder="1" applyProtection="1">
      <alignment/>
      <protection/>
    </xf>
    <xf numFmtId="2" fontId="22" fillId="0" borderId="22" xfId="60" applyNumberFormat="1" applyFont="1" applyFill="1" applyBorder="1" applyProtection="1">
      <alignment/>
      <protection/>
    </xf>
    <xf numFmtId="37" fontId="19" fillId="0" borderId="28" xfId="60" applyFont="1" applyFill="1" applyBorder="1" applyProtection="1">
      <alignment/>
      <protection/>
    </xf>
    <xf numFmtId="37" fontId="19" fillId="0" borderId="27" xfId="60" applyFont="1" applyFill="1" applyBorder="1" applyAlignment="1" applyProtection="1">
      <alignment horizontal="right"/>
      <protection/>
    </xf>
    <xf numFmtId="164" fontId="19" fillId="0" borderId="0" xfId="60" applyNumberFormat="1" applyFont="1">
      <alignment/>
      <protection/>
    </xf>
    <xf numFmtId="37" fontId="113" fillId="0" borderId="0" xfId="60" applyFont="1" applyAlignment="1">
      <alignment vertical="center"/>
      <protection/>
    </xf>
    <xf numFmtId="37" fontId="114" fillId="34" borderId="15" xfId="60" applyFont="1" applyFill="1" applyBorder="1" applyAlignment="1">
      <alignment vertical="center"/>
      <protection/>
    </xf>
    <xf numFmtId="37" fontId="114" fillId="0" borderId="17" xfId="60" applyFont="1" applyFill="1" applyBorder="1" applyAlignment="1" applyProtection="1">
      <alignment vertical="center"/>
      <protection/>
    </xf>
    <xf numFmtId="37" fontId="114" fillId="0" borderId="16" xfId="60" applyFont="1" applyFill="1" applyBorder="1" applyAlignment="1" applyProtection="1">
      <alignment vertical="center"/>
      <protection/>
    </xf>
    <xf numFmtId="37" fontId="114" fillId="0" borderId="18" xfId="60" applyFont="1" applyFill="1" applyBorder="1" applyAlignment="1" applyProtection="1">
      <alignment vertical="center"/>
      <protection/>
    </xf>
    <xf numFmtId="37" fontId="114" fillId="0" borderId="16" xfId="60" applyFont="1" applyFill="1" applyBorder="1" applyAlignment="1" applyProtection="1">
      <alignment horizontal="right" vertical="center"/>
      <protection/>
    </xf>
    <xf numFmtId="37" fontId="114" fillId="0" borderId="18" xfId="60" applyFont="1" applyFill="1" applyBorder="1" applyAlignment="1" applyProtection="1">
      <alignment horizontal="right" vertical="center"/>
      <protection/>
    </xf>
    <xf numFmtId="3" fontId="114" fillId="0" borderId="16" xfId="60" applyNumberFormat="1" applyFont="1" applyFill="1" applyBorder="1" applyAlignment="1">
      <alignment horizontal="right" vertical="center"/>
      <protection/>
    </xf>
    <xf numFmtId="3" fontId="114" fillId="0" borderId="18" xfId="60" applyNumberFormat="1" applyFont="1" applyFill="1" applyBorder="1" applyAlignment="1">
      <alignment vertical="center"/>
      <protection/>
    </xf>
    <xf numFmtId="3" fontId="114" fillId="0" borderId="17" xfId="60" applyNumberFormat="1" applyFont="1" applyFill="1" applyBorder="1" applyAlignment="1">
      <alignment vertical="center"/>
      <protection/>
    </xf>
    <xf numFmtId="3" fontId="114" fillId="0" borderId="16" xfId="60" applyNumberFormat="1" applyFont="1" applyFill="1" applyBorder="1" applyAlignment="1">
      <alignment vertical="center"/>
      <protection/>
    </xf>
    <xf numFmtId="3" fontId="114" fillId="0" borderId="18" xfId="60" applyNumberFormat="1" applyFont="1" applyFill="1" applyBorder="1" applyAlignment="1">
      <alignment horizontal="right" vertical="center"/>
      <protection/>
    </xf>
    <xf numFmtId="37" fontId="114" fillId="0" borderId="0" xfId="60" applyFont="1" applyFill="1" applyBorder="1" applyAlignment="1" applyProtection="1">
      <alignment horizontal="left" vertical="center"/>
      <protection/>
    </xf>
    <xf numFmtId="37" fontId="115" fillId="0" borderId="18" xfId="60" applyFont="1" applyFill="1" applyBorder="1" applyAlignment="1" applyProtection="1">
      <alignment vertical="center"/>
      <protection/>
    </xf>
    <xf numFmtId="37" fontId="19" fillId="0" borderId="0" xfId="60" applyFont="1" applyAlignment="1">
      <alignment vertical="center"/>
      <protection/>
    </xf>
    <xf numFmtId="37" fontId="22" fillId="34" borderId="15" xfId="60" applyFont="1" applyFill="1" applyBorder="1" applyAlignment="1">
      <alignment vertical="center"/>
      <protection/>
    </xf>
    <xf numFmtId="37" fontId="22" fillId="0" borderId="17" xfId="60" applyFont="1" applyFill="1" applyBorder="1" applyAlignment="1" applyProtection="1">
      <alignment vertical="center"/>
      <protection/>
    </xf>
    <xf numFmtId="37" fontId="22" fillId="0" borderId="16" xfId="60" applyFont="1" applyFill="1" applyBorder="1" applyAlignment="1" applyProtection="1">
      <alignment vertical="center"/>
      <protection/>
    </xf>
    <xf numFmtId="37" fontId="22" fillId="0" borderId="18" xfId="60" applyFont="1" applyFill="1" applyBorder="1" applyAlignment="1" applyProtection="1">
      <alignment vertical="center"/>
      <protection/>
    </xf>
    <xf numFmtId="37" fontId="22" fillId="0" borderId="16" xfId="60" applyFont="1" applyFill="1" applyBorder="1" applyAlignment="1" applyProtection="1">
      <alignment horizontal="right" vertical="center"/>
      <protection/>
    </xf>
    <xf numFmtId="37" fontId="22" fillId="0" borderId="18" xfId="60" applyFont="1" applyFill="1" applyBorder="1" applyAlignment="1" applyProtection="1">
      <alignment horizontal="right" vertical="center"/>
      <protection/>
    </xf>
    <xf numFmtId="3" fontId="22" fillId="0" borderId="16" xfId="60" applyNumberFormat="1" applyFont="1" applyFill="1" applyBorder="1" applyAlignment="1">
      <alignment horizontal="right" vertical="center"/>
      <protection/>
    </xf>
    <xf numFmtId="3" fontId="22" fillId="0" borderId="18" xfId="60" applyNumberFormat="1" applyFont="1" applyFill="1" applyBorder="1" applyAlignment="1">
      <alignment vertical="center"/>
      <protection/>
    </xf>
    <xf numFmtId="3" fontId="22" fillId="0" borderId="17" xfId="60" applyNumberFormat="1" applyFont="1" applyFill="1" applyBorder="1" applyAlignment="1">
      <alignment vertical="center"/>
      <protection/>
    </xf>
    <xf numFmtId="3" fontId="22" fillId="0" borderId="16" xfId="60" applyNumberFormat="1" applyFont="1" applyFill="1" applyBorder="1" applyAlignment="1">
      <alignment vertical="center"/>
      <protection/>
    </xf>
    <xf numFmtId="3" fontId="22" fillId="0" borderId="18" xfId="60" applyNumberFormat="1" applyFont="1" applyFill="1" applyBorder="1" applyAlignment="1">
      <alignment horizontal="right" vertical="center"/>
      <protection/>
    </xf>
    <xf numFmtId="37" fontId="22" fillId="0" borderId="0" xfId="60" applyFont="1" applyFill="1" applyBorder="1" applyAlignment="1" applyProtection="1">
      <alignment horizontal="left" vertical="center"/>
      <protection/>
    </xf>
    <xf numFmtId="37" fontId="19" fillId="34" borderId="24" xfId="60" applyFont="1" applyFill="1" applyBorder="1">
      <alignment/>
      <protection/>
    </xf>
    <xf numFmtId="3" fontId="19" fillId="0" borderId="27" xfId="60" applyNumberFormat="1" applyFont="1" applyFill="1" applyBorder="1">
      <alignment/>
      <protection/>
    </xf>
    <xf numFmtId="37" fontId="22" fillId="0" borderId="17" xfId="60" applyFont="1" applyFill="1" applyBorder="1" applyProtection="1">
      <alignment/>
      <protection/>
    </xf>
    <xf numFmtId="37" fontId="22" fillId="0" borderId="16" xfId="60" applyFont="1" applyFill="1" applyBorder="1" applyProtection="1">
      <alignment/>
      <protection/>
    </xf>
    <xf numFmtId="37" fontId="22" fillId="0" borderId="18" xfId="60" applyFont="1" applyFill="1" applyBorder="1" applyProtection="1">
      <alignment/>
      <protection/>
    </xf>
    <xf numFmtId="37" fontId="22" fillId="0" borderId="16" xfId="60" applyFont="1" applyFill="1" applyBorder="1" applyAlignment="1" applyProtection="1">
      <alignment horizontal="right"/>
      <protection/>
    </xf>
    <xf numFmtId="37" fontId="22" fillId="0" borderId="18" xfId="60" applyFont="1" applyFill="1" applyBorder="1" applyAlignment="1" applyProtection="1">
      <alignment horizontal="right"/>
      <protection/>
    </xf>
    <xf numFmtId="3" fontId="22" fillId="0" borderId="16" xfId="60" applyNumberFormat="1" applyFont="1" applyFill="1" applyBorder="1" applyAlignment="1">
      <alignment horizontal="right"/>
      <protection/>
    </xf>
    <xf numFmtId="3" fontId="22" fillId="0" borderId="18" xfId="60" applyNumberFormat="1" applyFont="1" applyFill="1" applyBorder="1" applyAlignment="1">
      <alignment horizontal="right"/>
      <protection/>
    </xf>
    <xf numFmtId="3" fontId="22" fillId="0" borderId="17" xfId="60" applyNumberFormat="1" applyFont="1" applyFill="1" applyBorder="1">
      <alignment/>
      <protection/>
    </xf>
    <xf numFmtId="3" fontId="22" fillId="0" borderId="16" xfId="60" applyNumberFormat="1" applyFont="1" applyFill="1" applyBorder="1">
      <alignment/>
      <protection/>
    </xf>
    <xf numFmtId="37" fontId="113" fillId="0" borderId="0" xfId="60" applyFont="1">
      <alignment/>
      <protection/>
    </xf>
    <xf numFmtId="37" fontId="114" fillId="34" borderId="15" xfId="60" applyFont="1" applyFill="1" applyBorder="1">
      <alignment/>
      <protection/>
    </xf>
    <xf numFmtId="37" fontId="114" fillId="0" borderId="17" xfId="60" applyFont="1" applyFill="1" applyBorder="1" applyProtection="1">
      <alignment/>
      <protection/>
    </xf>
    <xf numFmtId="37" fontId="114" fillId="0" borderId="16" xfId="60" applyFont="1" applyFill="1" applyBorder="1" applyProtection="1">
      <alignment/>
      <protection/>
    </xf>
    <xf numFmtId="37" fontId="114" fillId="0" borderId="18" xfId="60" applyFont="1" applyFill="1" applyBorder="1" applyProtection="1">
      <alignment/>
      <protection/>
    </xf>
    <xf numFmtId="37" fontId="114" fillId="0" borderId="16" xfId="60" applyFont="1" applyFill="1" applyBorder="1" applyAlignment="1" applyProtection="1">
      <alignment horizontal="right"/>
      <protection/>
    </xf>
    <xf numFmtId="3" fontId="114" fillId="0" borderId="16" xfId="60" applyNumberFormat="1" applyFont="1" applyFill="1" applyBorder="1" applyAlignment="1">
      <alignment horizontal="right"/>
      <protection/>
    </xf>
    <xf numFmtId="3" fontId="114" fillId="0" borderId="18" xfId="60" applyNumberFormat="1" applyFont="1" applyFill="1" applyBorder="1" applyAlignment="1">
      <alignment horizontal="right"/>
      <protection/>
    </xf>
    <xf numFmtId="3" fontId="114" fillId="0" borderId="17" xfId="60" applyNumberFormat="1" applyFont="1" applyFill="1" applyBorder="1">
      <alignment/>
      <protection/>
    </xf>
    <xf numFmtId="3" fontId="114" fillId="0" borderId="16" xfId="60" applyNumberFormat="1" applyFont="1" applyFill="1" applyBorder="1">
      <alignment/>
      <protection/>
    </xf>
    <xf numFmtId="37" fontId="114" fillId="0" borderId="0" xfId="60" applyFont="1" applyFill="1" applyBorder="1" applyAlignment="1" applyProtection="1">
      <alignment horizontal="left"/>
      <protection/>
    </xf>
    <xf numFmtId="37" fontId="22" fillId="0" borderId="33" xfId="60" applyFont="1" applyFill="1" applyBorder="1" applyProtection="1">
      <alignment/>
      <protection/>
    </xf>
    <xf numFmtId="37" fontId="22" fillId="0" borderId="32" xfId="60" applyFont="1" applyFill="1" applyBorder="1" applyProtection="1">
      <alignment/>
      <protection/>
    </xf>
    <xf numFmtId="37" fontId="22" fillId="0" borderId="34" xfId="60" applyFont="1" applyFill="1" applyBorder="1" applyProtection="1">
      <alignment/>
      <protection/>
    </xf>
    <xf numFmtId="37" fontId="22" fillId="0" borderId="32" xfId="60" applyFont="1" applyFill="1" applyBorder="1" applyAlignment="1" applyProtection="1">
      <alignment horizontal="right"/>
      <protection/>
    </xf>
    <xf numFmtId="37" fontId="22" fillId="0" borderId="34" xfId="60" applyFont="1" applyFill="1" applyBorder="1" applyAlignment="1" applyProtection="1">
      <alignment horizontal="right"/>
      <protection/>
    </xf>
    <xf numFmtId="3" fontId="22" fillId="0" borderId="32" xfId="60" applyNumberFormat="1" applyFont="1" applyFill="1" applyBorder="1" applyAlignment="1">
      <alignment horizontal="right"/>
      <protection/>
    </xf>
    <xf numFmtId="3" fontId="22" fillId="0" borderId="34" xfId="60" applyNumberFormat="1" applyFont="1" applyFill="1" applyBorder="1" applyAlignment="1">
      <alignment horizontal="right"/>
      <protection/>
    </xf>
    <xf numFmtId="3" fontId="22" fillId="0" borderId="33" xfId="60" applyNumberFormat="1" applyFont="1" applyFill="1" applyBorder="1">
      <alignment/>
      <protection/>
    </xf>
    <xf numFmtId="3" fontId="22" fillId="0" borderId="32" xfId="60" applyNumberFormat="1" applyFont="1" applyFill="1" applyBorder="1">
      <alignment/>
      <protection/>
    </xf>
    <xf numFmtId="37" fontId="31" fillId="35" borderId="12" xfId="60" applyFont="1" applyFill="1" applyBorder="1" applyAlignment="1">
      <alignment horizontal="center" vertical="center" wrapText="1"/>
      <protection/>
    </xf>
    <xf numFmtId="37" fontId="39" fillId="35" borderId="33" xfId="60" applyFont="1" applyFill="1" applyBorder="1" applyAlignment="1">
      <alignment horizontal="centerContinuous" vertical="center"/>
      <protection/>
    </xf>
    <xf numFmtId="37" fontId="39" fillId="35" borderId="34" xfId="60" applyFont="1" applyFill="1" applyBorder="1" applyAlignment="1">
      <alignment horizontal="centerContinuous" vertical="center"/>
      <protection/>
    </xf>
    <xf numFmtId="37" fontId="30" fillId="35" borderId="32" xfId="60" applyFont="1" applyFill="1" applyBorder="1" applyAlignment="1">
      <alignment horizontal="center" vertical="center" wrapText="1"/>
      <protection/>
    </xf>
    <xf numFmtId="37" fontId="39" fillId="35" borderId="17" xfId="60" applyFont="1" applyFill="1" applyBorder="1" applyAlignment="1">
      <alignment horizontal="center" vertical="center"/>
      <protection/>
    </xf>
    <xf numFmtId="37" fontId="39" fillId="35" borderId="33" xfId="60" applyFont="1" applyFill="1" applyBorder="1" applyAlignment="1">
      <alignment horizontal="center" vertical="center"/>
      <protection/>
    </xf>
    <xf numFmtId="37" fontId="44" fillId="36" borderId="41" xfId="45" applyNumberFormat="1" applyFont="1" applyFill="1" applyBorder="1" applyAlignment="1" applyProtection="1">
      <alignment horizontal="center"/>
      <protection/>
    </xf>
    <xf numFmtId="0" fontId="19" fillId="0" borderId="0" xfId="63" applyFont="1">
      <alignment/>
      <protection/>
    </xf>
    <xf numFmtId="0" fontId="20" fillId="0" borderId="0" xfId="62" applyNumberFormat="1" applyFont="1" applyFill="1" applyBorder="1">
      <alignment/>
      <protection/>
    </xf>
    <xf numFmtId="0" fontId="20" fillId="0" borderId="0" xfId="63" applyFont="1">
      <alignment/>
      <protection/>
    </xf>
    <xf numFmtId="0" fontId="49" fillId="0" borderId="0" xfId="63" applyFont="1">
      <alignment/>
      <protection/>
    </xf>
    <xf numFmtId="2" fontId="19" fillId="0" borderId="42" xfId="63" applyNumberFormat="1" applyFont="1" applyBorder="1">
      <alignment/>
      <protection/>
    </xf>
    <xf numFmtId="3" fontId="19" fillId="0" borderId="21" xfId="63" applyNumberFormat="1" applyFont="1" applyBorder="1">
      <alignment/>
      <protection/>
    </xf>
    <xf numFmtId="3" fontId="19" fillId="0" borderId="43" xfId="63" applyNumberFormat="1" applyFont="1" applyBorder="1">
      <alignment/>
      <protection/>
    </xf>
    <xf numFmtId="10" fontId="19" fillId="0" borderId="44" xfId="63" applyNumberFormat="1" applyFont="1" applyBorder="1">
      <alignment/>
      <protection/>
    </xf>
    <xf numFmtId="2" fontId="19" fillId="0" borderId="42" xfId="63" applyNumberFormat="1" applyFont="1" applyBorder="1" applyAlignment="1">
      <alignment horizontal="right"/>
      <protection/>
    </xf>
    <xf numFmtId="0" fontId="19" fillId="0" borderId="45" xfId="63" applyNumberFormat="1" applyFont="1" applyBorder="1" quotePrefix="1">
      <alignment/>
      <protection/>
    </xf>
    <xf numFmtId="2" fontId="19" fillId="0" borderId="46" xfId="63" applyNumberFormat="1" applyFont="1" applyBorder="1">
      <alignment/>
      <protection/>
    </xf>
    <xf numFmtId="3" fontId="19" fillId="0" borderId="47" xfId="63" applyNumberFormat="1" applyFont="1" applyBorder="1">
      <alignment/>
      <protection/>
    </xf>
    <xf numFmtId="3" fontId="19" fillId="0" borderId="48" xfId="63" applyNumberFormat="1" applyFont="1" applyBorder="1">
      <alignment/>
      <protection/>
    </xf>
    <xf numFmtId="10" fontId="19" fillId="0" borderId="49" xfId="63" applyNumberFormat="1" applyFont="1" applyBorder="1">
      <alignment/>
      <protection/>
    </xf>
    <xf numFmtId="2" fontId="19" fillId="0" borderId="46" xfId="63" applyNumberFormat="1" applyFont="1" applyBorder="1" applyAlignment="1">
      <alignment horizontal="right"/>
      <protection/>
    </xf>
    <xf numFmtId="0" fontId="19" fillId="0" borderId="50" xfId="63" applyNumberFormat="1" applyFont="1" applyBorder="1" quotePrefix="1">
      <alignment/>
      <protection/>
    </xf>
    <xf numFmtId="2" fontId="50" fillId="37" borderId="51" xfId="63" applyNumberFormat="1" applyFont="1" applyFill="1" applyBorder="1">
      <alignment/>
      <protection/>
    </xf>
    <xf numFmtId="3" fontId="50" fillId="37" borderId="52" xfId="63" applyNumberFormat="1" applyFont="1" applyFill="1" applyBorder="1">
      <alignment/>
      <protection/>
    </xf>
    <xf numFmtId="3" fontId="50" fillId="37" borderId="53" xfId="63" applyNumberFormat="1" applyFont="1" applyFill="1" applyBorder="1">
      <alignment/>
      <protection/>
    </xf>
    <xf numFmtId="10" fontId="50" fillId="37" borderId="54" xfId="63" applyNumberFormat="1" applyFont="1" applyFill="1" applyBorder="1">
      <alignment/>
      <protection/>
    </xf>
    <xf numFmtId="3" fontId="50" fillId="37" borderId="55" xfId="63" applyNumberFormat="1" applyFont="1" applyFill="1" applyBorder="1">
      <alignment/>
      <protection/>
    </xf>
    <xf numFmtId="3" fontId="50" fillId="37" borderId="56" xfId="63" applyNumberFormat="1" applyFont="1" applyFill="1" applyBorder="1">
      <alignment/>
      <protection/>
    </xf>
    <xf numFmtId="0" fontId="50" fillId="37" borderId="53" xfId="63" applyNumberFormat="1" applyFont="1" applyFill="1" applyBorder="1">
      <alignment/>
      <protection/>
    </xf>
    <xf numFmtId="49" fontId="19" fillId="0" borderId="0" xfId="63" applyNumberFormat="1" applyFont="1" applyAlignment="1">
      <alignment horizontal="center" vertical="center" wrapText="1"/>
      <protection/>
    </xf>
    <xf numFmtId="49" fontId="21" fillId="35" borderId="42" xfId="63" applyNumberFormat="1" applyFont="1" applyFill="1" applyBorder="1" applyAlignment="1">
      <alignment horizontal="center" vertical="center" wrapText="1"/>
      <protection/>
    </xf>
    <xf numFmtId="49" fontId="21" fillId="35" borderId="57" xfId="63" applyNumberFormat="1" applyFont="1" applyFill="1" applyBorder="1" applyAlignment="1">
      <alignment horizontal="center" vertical="center" wrapText="1"/>
      <protection/>
    </xf>
    <xf numFmtId="49" fontId="21" fillId="35" borderId="25" xfId="63" applyNumberFormat="1" applyFont="1" applyFill="1" applyBorder="1" applyAlignment="1">
      <alignment horizontal="center" vertical="center" wrapText="1"/>
      <protection/>
    </xf>
    <xf numFmtId="49" fontId="21" fillId="35" borderId="58" xfId="63" applyNumberFormat="1" applyFont="1" applyFill="1" applyBorder="1" applyAlignment="1">
      <alignment horizontal="center" vertical="center" wrapText="1"/>
      <protection/>
    </xf>
    <xf numFmtId="49" fontId="21" fillId="35" borderId="59" xfId="63" applyNumberFormat="1" applyFont="1" applyFill="1" applyBorder="1" applyAlignment="1">
      <alignment horizontal="center" vertical="center" wrapText="1"/>
      <protection/>
    </xf>
    <xf numFmtId="49" fontId="21" fillId="35" borderId="44" xfId="63" applyNumberFormat="1" applyFont="1" applyFill="1" applyBorder="1" applyAlignment="1">
      <alignment horizontal="center" vertical="center" wrapText="1"/>
      <protection/>
    </xf>
    <xf numFmtId="1" fontId="21" fillId="35" borderId="45" xfId="63" applyNumberFormat="1" applyFont="1" applyFill="1" applyBorder="1" applyAlignment="1">
      <alignment horizontal="center" vertical="center" wrapText="1"/>
      <protection/>
    </xf>
    <xf numFmtId="49" fontId="22" fillId="0" borderId="0" xfId="63" applyNumberFormat="1" applyFont="1" applyAlignment="1">
      <alignment horizontal="center" vertical="center" wrapText="1"/>
      <protection/>
    </xf>
    <xf numFmtId="49" fontId="21" fillId="35" borderId="60" xfId="63" applyNumberFormat="1" applyFont="1" applyFill="1" applyBorder="1" applyAlignment="1">
      <alignment horizontal="center" vertical="center" wrapText="1"/>
      <protection/>
    </xf>
    <xf numFmtId="49" fontId="29" fillId="35" borderId="61" xfId="63" applyNumberFormat="1" applyFont="1" applyFill="1" applyBorder="1" applyAlignment="1">
      <alignment horizontal="center" vertical="center" wrapText="1"/>
      <protection/>
    </xf>
    <xf numFmtId="49" fontId="29" fillId="35" borderId="62" xfId="63" applyNumberFormat="1" applyFont="1" applyFill="1" applyBorder="1" applyAlignment="1">
      <alignment horizontal="center" vertical="center" wrapText="1"/>
      <protection/>
    </xf>
    <xf numFmtId="49" fontId="29" fillId="35" borderId="41" xfId="63" applyNumberFormat="1" applyFont="1" applyFill="1" applyBorder="1" applyAlignment="1">
      <alignment horizontal="center" vertical="center" wrapText="1"/>
      <protection/>
    </xf>
    <xf numFmtId="49" fontId="21" fillId="35" borderId="63" xfId="63" applyNumberFormat="1" applyFont="1" applyFill="1" applyBorder="1" applyAlignment="1">
      <alignment horizontal="center" vertical="center" wrapText="1"/>
      <protection/>
    </xf>
    <xf numFmtId="1" fontId="21" fillId="35" borderId="64" xfId="63" applyNumberFormat="1" applyFont="1" applyFill="1" applyBorder="1" applyAlignment="1">
      <alignment horizontal="center" vertical="center" wrapText="1"/>
      <protection/>
    </xf>
    <xf numFmtId="0" fontId="21" fillId="35" borderId="65" xfId="63" applyFont="1" applyFill="1" applyBorder="1" applyAlignment="1">
      <alignment horizontal="center"/>
      <protection/>
    </xf>
    <xf numFmtId="0" fontId="21" fillId="35" borderId="62" xfId="63" applyFont="1" applyFill="1" applyBorder="1" applyAlignment="1">
      <alignment horizontal="center"/>
      <protection/>
    </xf>
    <xf numFmtId="0" fontId="21" fillId="35" borderId="66" xfId="63" applyFont="1" applyFill="1" applyBorder="1" applyAlignment="1">
      <alignment horizontal="center"/>
      <protection/>
    </xf>
    <xf numFmtId="0" fontId="21" fillId="35" borderId="25" xfId="63" applyFont="1" applyFill="1" applyBorder="1" applyAlignment="1">
      <alignment horizontal="center"/>
      <protection/>
    </xf>
    <xf numFmtId="0" fontId="21" fillId="35" borderId="41" xfId="63" applyFont="1" applyFill="1" applyBorder="1" applyAlignment="1">
      <alignment horizontal="center"/>
      <protection/>
    </xf>
    <xf numFmtId="1" fontId="21" fillId="35" borderId="67" xfId="63" applyNumberFormat="1" applyFont="1" applyFill="1" applyBorder="1" applyAlignment="1">
      <alignment horizontal="center" vertical="center" wrapText="1"/>
      <protection/>
    </xf>
    <xf numFmtId="0" fontId="39" fillId="35" borderId="68" xfId="63" applyFont="1" applyFill="1" applyBorder="1" applyAlignment="1">
      <alignment horizontal="center" vertical="center"/>
      <protection/>
    </xf>
    <xf numFmtId="0" fontId="39" fillId="35" borderId="20" xfId="63" applyFont="1" applyFill="1" applyBorder="1" applyAlignment="1">
      <alignment horizontal="center" vertical="center"/>
      <protection/>
    </xf>
    <xf numFmtId="0" fontId="39" fillId="35" borderId="45" xfId="63" applyFont="1" applyFill="1" applyBorder="1" applyAlignment="1">
      <alignment horizontal="center" vertical="center"/>
      <protection/>
    </xf>
    <xf numFmtId="0" fontId="42" fillId="35" borderId="66" xfId="63" applyFont="1" applyFill="1" applyBorder="1" applyAlignment="1">
      <alignment horizontal="center" vertical="center"/>
      <protection/>
    </xf>
    <xf numFmtId="0" fontId="42" fillId="35" borderId="25" xfId="63" applyFont="1" applyFill="1" applyBorder="1" applyAlignment="1">
      <alignment horizontal="center" vertical="center"/>
      <protection/>
    </xf>
    <xf numFmtId="0" fontId="42" fillId="35" borderId="67" xfId="63" applyFont="1" applyFill="1" applyBorder="1" applyAlignment="1">
      <alignment horizontal="center" vertical="center"/>
      <protection/>
    </xf>
    <xf numFmtId="37" fontId="51" fillId="36" borderId="65" xfId="45" applyNumberFormat="1" applyFont="1" applyFill="1" applyBorder="1" applyAlignment="1" applyProtection="1">
      <alignment horizontal="center"/>
      <protection/>
    </xf>
    <xf numFmtId="37" fontId="51" fillId="36" borderId="62" xfId="45" applyNumberFormat="1" applyFont="1" applyFill="1" applyBorder="1" applyAlignment="1" applyProtection="1">
      <alignment horizontal="center"/>
      <protection/>
    </xf>
    <xf numFmtId="37" fontId="51" fillId="36" borderId="41" xfId="45" applyNumberFormat="1" applyFont="1" applyFill="1" applyBorder="1" applyAlignment="1" applyProtection="1">
      <alignment horizontal="center"/>
      <protection/>
    </xf>
    <xf numFmtId="0" fontId="19" fillId="0" borderId="0" xfId="62" applyNumberFormat="1" applyFont="1" applyFill="1" applyBorder="1">
      <alignment/>
      <protection/>
    </xf>
    <xf numFmtId="0" fontId="52" fillId="0" borderId="0" xfId="63" applyFont="1">
      <alignment/>
      <protection/>
    </xf>
    <xf numFmtId="2" fontId="52" fillId="38" borderId="51" xfId="63" applyNumberFormat="1" applyFont="1" applyFill="1" applyBorder="1">
      <alignment/>
      <protection/>
    </xf>
    <xf numFmtId="3" fontId="52" fillId="38" borderId="52" xfId="63" applyNumberFormat="1" applyFont="1" applyFill="1" applyBorder="1">
      <alignment/>
      <protection/>
    </xf>
    <xf numFmtId="3" fontId="52" fillId="38" borderId="53" xfId="63" applyNumberFormat="1" applyFont="1" applyFill="1" applyBorder="1">
      <alignment/>
      <protection/>
    </xf>
    <xf numFmtId="10" fontId="52" fillId="38" borderId="54" xfId="63" applyNumberFormat="1" applyFont="1" applyFill="1" applyBorder="1">
      <alignment/>
      <protection/>
    </xf>
    <xf numFmtId="0" fontId="52" fillId="38" borderId="53" xfId="63" applyNumberFormat="1" applyFont="1" applyFill="1" applyBorder="1">
      <alignment/>
      <protection/>
    </xf>
    <xf numFmtId="0" fontId="19" fillId="0" borderId="0" xfId="57" applyFont="1" applyFill="1">
      <alignment/>
      <protection/>
    </xf>
    <xf numFmtId="0" fontId="22" fillId="0" borderId="0" xfId="62" applyNumberFormat="1" applyFont="1" applyFill="1" applyBorder="1">
      <alignment/>
      <protection/>
    </xf>
    <xf numFmtId="10" fontId="22" fillId="0" borderId="69" xfId="57" applyNumberFormat="1" applyFont="1" applyFill="1" applyBorder="1" applyAlignment="1">
      <alignment horizontal="right"/>
      <protection/>
    </xf>
    <xf numFmtId="3" fontId="29" fillId="0" borderId="70" xfId="57" applyNumberFormat="1" applyFont="1" applyFill="1" applyBorder="1">
      <alignment/>
      <protection/>
    </xf>
    <xf numFmtId="3" fontId="22" fillId="0" borderId="71" xfId="57" applyNumberFormat="1" applyFont="1" applyFill="1" applyBorder="1">
      <alignment/>
      <protection/>
    </xf>
    <xf numFmtId="3" fontId="22" fillId="0" borderId="72" xfId="57" applyNumberFormat="1" applyFont="1" applyFill="1" applyBorder="1">
      <alignment/>
      <protection/>
    </xf>
    <xf numFmtId="3" fontId="22" fillId="0" borderId="73" xfId="57" applyNumberFormat="1" applyFont="1" applyFill="1" applyBorder="1">
      <alignment/>
      <protection/>
    </xf>
    <xf numFmtId="10" fontId="22" fillId="0" borderId="74" xfId="57" applyNumberFormat="1" applyFont="1" applyFill="1" applyBorder="1">
      <alignment/>
      <protection/>
    </xf>
    <xf numFmtId="3" fontId="22" fillId="0" borderId="75" xfId="57" applyNumberFormat="1" applyFont="1" applyFill="1" applyBorder="1">
      <alignment/>
      <protection/>
    </xf>
    <xf numFmtId="10" fontId="22" fillId="0" borderId="74" xfId="57" applyNumberFormat="1" applyFont="1" applyFill="1" applyBorder="1" applyAlignment="1">
      <alignment horizontal="right"/>
      <protection/>
    </xf>
    <xf numFmtId="0" fontId="22" fillId="0" borderId="76" xfId="57" applyFont="1" applyFill="1" applyBorder="1">
      <alignment/>
      <protection/>
    </xf>
    <xf numFmtId="10" fontId="22" fillId="0" borderId="77" xfId="57" applyNumberFormat="1" applyFont="1" applyFill="1" applyBorder="1" applyAlignment="1">
      <alignment horizontal="right"/>
      <protection/>
    </xf>
    <xf numFmtId="3" fontId="29" fillId="0" borderId="78" xfId="57" applyNumberFormat="1" applyFont="1" applyFill="1" applyBorder="1">
      <alignment/>
      <protection/>
    </xf>
    <xf numFmtId="3" fontId="22" fillId="0" borderId="79" xfId="57" applyNumberFormat="1" applyFont="1" applyFill="1" applyBorder="1">
      <alignment/>
      <protection/>
    </xf>
    <xf numFmtId="3" fontId="22" fillId="0" borderId="80" xfId="57" applyNumberFormat="1" applyFont="1" applyFill="1" applyBorder="1">
      <alignment/>
      <protection/>
    </xf>
    <xf numFmtId="3" fontId="22" fillId="0" borderId="81" xfId="57" applyNumberFormat="1" applyFont="1" applyFill="1" applyBorder="1">
      <alignment/>
      <protection/>
    </xf>
    <xf numFmtId="10" fontId="22" fillId="0" borderId="82" xfId="57" applyNumberFormat="1" applyFont="1" applyFill="1" applyBorder="1">
      <alignment/>
      <protection/>
    </xf>
    <xf numFmtId="3" fontId="22" fillId="0" borderId="83" xfId="57" applyNumberFormat="1" applyFont="1" applyFill="1" applyBorder="1">
      <alignment/>
      <protection/>
    </xf>
    <xf numFmtId="10" fontId="22" fillId="0" borderId="82" xfId="57" applyNumberFormat="1" applyFont="1" applyFill="1" applyBorder="1" applyAlignment="1">
      <alignment horizontal="right"/>
      <protection/>
    </xf>
    <xf numFmtId="0" fontId="22" fillId="0" borderId="84" xfId="57" applyFont="1" applyFill="1" applyBorder="1">
      <alignment/>
      <protection/>
    </xf>
    <xf numFmtId="10" fontId="22" fillId="0" borderId="85" xfId="57" applyNumberFormat="1" applyFont="1" applyFill="1" applyBorder="1" applyAlignment="1">
      <alignment horizontal="right"/>
      <protection/>
    </xf>
    <xf numFmtId="3" fontId="29" fillId="0" borderId="86" xfId="57" applyNumberFormat="1" applyFont="1" applyFill="1" applyBorder="1">
      <alignment/>
      <protection/>
    </xf>
    <xf numFmtId="3" fontId="22" fillId="0" borderId="49" xfId="57" applyNumberFormat="1" applyFont="1" applyFill="1" applyBorder="1">
      <alignment/>
      <protection/>
    </xf>
    <xf numFmtId="3" fontId="22" fillId="0" borderId="87" xfId="57" applyNumberFormat="1" applyFont="1" applyFill="1" applyBorder="1">
      <alignment/>
      <protection/>
    </xf>
    <xf numFmtId="3" fontId="22" fillId="0" borderId="88" xfId="57" applyNumberFormat="1" applyFont="1" applyFill="1" applyBorder="1">
      <alignment/>
      <protection/>
    </xf>
    <xf numFmtId="10" fontId="22" fillId="0" borderId="89" xfId="57" applyNumberFormat="1" applyFont="1" applyFill="1" applyBorder="1">
      <alignment/>
      <protection/>
    </xf>
    <xf numFmtId="3" fontId="22" fillId="0" borderId="48" xfId="57" applyNumberFormat="1" applyFont="1" applyFill="1" applyBorder="1">
      <alignment/>
      <protection/>
    </xf>
    <xf numFmtId="10" fontId="22" fillId="0" borderId="89" xfId="57" applyNumberFormat="1" applyFont="1" applyFill="1" applyBorder="1" applyAlignment="1">
      <alignment horizontal="right"/>
      <protection/>
    </xf>
    <xf numFmtId="0" fontId="22" fillId="0" borderId="90" xfId="57" applyFont="1" applyFill="1" applyBorder="1">
      <alignment/>
      <protection/>
    </xf>
    <xf numFmtId="0" fontId="53" fillId="0" borderId="0" xfId="57" applyFont="1" applyFill="1" applyAlignment="1">
      <alignment vertical="center"/>
      <protection/>
    </xf>
    <xf numFmtId="10" fontId="53" fillId="37" borderId="91" xfId="57" applyNumberFormat="1" applyFont="1" applyFill="1" applyBorder="1" applyAlignment="1">
      <alignment horizontal="right" vertical="center"/>
      <protection/>
    </xf>
    <xf numFmtId="3" fontId="53" fillId="37" borderId="92" xfId="57" applyNumberFormat="1" applyFont="1" applyFill="1" applyBorder="1" applyAlignment="1">
      <alignment vertical="center"/>
      <protection/>
    </xf>
    <xf numFmtId="3" fontId="53" fillId="37" borderId="93" xfId="57" applyNumberFormat="1" applyFont="1" applyFill="1" applyBorder="1" applyAlignment="1">
      <alignment vertical="center"/>
      <protection/>
    </xf>
    <xf numFmtId="3" fontId="53" fillId="37" borderId="94" xfId="57" applyNumberFormat="1" applyFont="1" applyFill="1" applyBorder="1" applyAlignment="1">
      <alignment vertical="center"/>
      <protection/>
    </xf>
    <xf numFmtId="3" fontId="53" fillId="37" borderId="95" xfId="57" applyNumberFormat="1" applyFont="1" applyFill="1" applyBorder="1" applyAlignment="1">
      <alignment vertical="center"/>
      <protection/>
    </xf>
    <xf numFmtId="165" fontId="53" fillId="37" borderId="96" xfId="57" applyNumberFormat="1" applyFont="1" applyFill="1" applyBorder="1" applyAlignment="1">
      <alignment vertical="center"/>
      <protection/>
    </xf>
    <xf numFmtId="3" fontId="53" fillId="37" borderId="97" xfId="57" applyNumberFormat="1" applyFont="1" applyFill="1" applyBorder="1" applyAlignment="1">
      <alignment vertical="center"/>
      <protection/>
    </xf>
    <xf numFmtId="10" fontId="53" fillId="37" borderId="96" xfId="57" applyNumberFormat="1" applyFont="1" applyFill="1" applyBorder="1" applyAlignment="1">
      <alignment horizontal="right" vertical="center"/>
      <protection/>
    </xf>
    <xf numFmtId="3" fontId="53" fillId="37" borderId="98" xfId="57" applyNumberFormat="1" applyFont="1" applyFill="1" applyBorder="1" applyAlignment="1">
      <alignment vertical="center"/>
      <protection/>
    </xf>
    <xf numFmtId="0" fontId="53" fillId="37" borderId="99" xfId="57" applyNumberFormat="1" applyFont="1" applyFill="1" applyBorder="1" applyAlignment="1">
      <alignment vertical="center"/>
      <protection/>
    </xf>
    <xf numFmtId="1" fontId="31" fillId="0" borderId="0" xfId="57" applyNumberFormat="1" applyFont="1" applyFill="1" applyAlignment="1">
      <alignment horizontal="center" vertical="center" wrapText="1"/>
      <protection/>
    </xf>
    <xf numFmtId="0" fontId="54" fillId="35" borderId="69" xfId="57" applyFont="1" applyFill="1" applyBorder="1" applyAlignment="1">
      <alignment horizontal="center" vertical="center" wrapText="1"/>
      <protection/>
    </xf>
    <xf numFmtId="0" fontId="55" fillId="0" borderId="100" xfId="57" applyFont="1" applyBorder="1" applyAlignment="1">
      <alignment horizontal="center" vertical="center" wrapText="1"/>
      <protection/>
    </xf>
    <xf numFmtId="49" fontId="30" fillId="35" borderId="71" xfId="57" applyNumberFormat="1" applyFont="1" applyFill="1" applyBorder="1" applyAlignment="1">
      <alignment horizontal="center" vertical="center" wrapText="1"/>
      <protection/>
    </xf>
    <xf numFmtId="49" fontId="30" fillId="35" borderId="72" xfId="57" applyNumberFormat="1" applyFont="1" applyFill="1" applyBorder="1" applyAlignment="1">
      <alignment horizontal="center" vertical="center" wrapText="1"/>
      <protection/>
    </xf>
    <xf numFmtId="49" fontId="30" fillId="35" borderId="75" xfId="57" applyNumberFormat="1" applyFont="1" applyFill="1" applyBorder="1" applyAlignment="1">
      <alignment horizontal="center" vertical="center" wrapText="1"/>
      <protection/>
    </xf>
    <xf numFmtId="49" fontId="30" fillId="35" borderId="73" xfId="57" applyNumberFormat="1" applyFont="1" applyFill="1" applyBorder="1" applyAlignment="1">
      <alignment horizontal="center" vertical="center" wrapText="1"/>
      <protection/>
    </xf>
    <xf numFmtId="0" fontId="31" fillId="35" borderId="76" xfId="57" applyFont="1" applyFill="1" applyBorder="1" applyAlignment="1">
      <alignment vertical="center"/>
      <protection/>
    </xf>
    <xf numFmtId="1" fontId="39" fillId="35" borderId="101" xfId="57" applyNumberFormat="1" applyFont="1" applyFill="1" applyBorder="1" applyAlignment="1">
      <alignment horizontal="center" vertical="center" wrapText="1"/>
      <protection/>
    </xf>
    <xf numFmtId="49" fontId="39" fillId="35" borderId="102" xfId="57" applyNumberFormat="1" applyFont="1" applyFill="1" applyBorder="1" applyAlignment="1">
      <alignment horizontal="center" vertical="center" wrapText="1"/>
      <protection/>
    </xf>
    <xf numFmtId="49" fontId="30" fillId="35" borderId="103" xfId="57" applyNumberFormat="1" applyFont="1" applyFill="1" applyBorder="1" applyAlignment="1">
      <alignment horizontal="center" vertical="center" wrapText="1"/>
      <protection/>
    </xf>
    <xf numFmtId="49" fontId="30" fillId="35" borderId="104" xfId="57" applyNumberFormat="1" applyFont="1" applyFill="1" applyBorder="1" applyAlignment="1">
      <alignment horizontal="center" vertical="center" wrapText="1"/>
      <protection/>
    </xf>
    <xf numFmtId="49" fontId="30" fillId="35" borderId="105" xfId="57" applyNumberFormat="1" applyFont="1" applyFill="1" applyBorder="1" applyAlignment="1">
      <alignment horizontal="center" vertical="center" wrapText="1"/>
      <protection/>
    </xf>
    <xf numFmtId="49" fontId="30" fillId="35" borderId="106" xfId="57" applyNumberFormat="1" applyFont="1" applyFill="1" applyBorder="1" applyAlignment="1">
      <alignment horizontal="center" vertical="center" wrapText="1"/>
      <protection/>
    </xf>
    <xf numFmtId="49" fontId="30" fillId="35" borderId="107" xfId="57" applyNumberFormat="1" applyFont="1" applyFill="1" applyBorder="1" applyAlignment="1">
      <alignment horizontal="center" vertical="center" wrapText="1"/>
      <protection/>
    </xf>
    <xf numFmtId="49" fontId="30" fillId="35" borderId="108" xfId="57" applyNumberFormat="1" applyFont="1" applyFill="1" applyBorder="1" applyAlignment="1">
      <alignment horizontal="center" vertical="center" wrapText="1"/>
      <protection/>
    </xf>
    <xf numFmtId="49" fontId="30" fillId="35" borderId="50" xfId="57" applyNumberFormat="1" applyFont="1" applyFill="1" applyBorder="1" applyAlignment="1">
      <alignment horizontal="center" vertical="center" wrapText="1"/>
      <protection/>
    </xf>
    <xf numFmtId="0" fontId="31" fillId="35" borderId="109" xfId="57" applyFont="1" applyFill="1" applyBorder="1" applyAlignment="1">
      <alignment vertical="center"/>
      <protection/>
    </xf>
    <xf numFmtId="1" fontId="54" fillId="0" borderId="0" xfId="57" applyNumberFormat="1" applyFont="1" applyFill="1" applyAlignment="1">
      <alignment horizontal="center" vertical="center" wrapText="1"/>
      <protection/>
    </xf>
    <xf numFmtId="1" fontId="39" fillId="35" borderId="110" xfId="57" applyNumberFormat="1" applyFont="1" applyFill="1" applyBorder="1" applyAlignment="1">
      <alignment horizontal="center" vertical="center" wrapText="1"/>
      <protection/>
    </xf>
    <xf numFmtId="49" fontId="39" fillId="35" borderId="63" xfId="57" applyNumberFormat="1" applyFont="1" applyFill="1" applyBorder="1" applyAlignment="1">
      <alignment horizontal="center" vertical="center" wrapText="1"/>
      <protection/>
    </xf>
    <xf numFmtId="49" fontId="39" fillId="35" borderId="26" xfId="57" applyNumberFormat="1" applyFont="1" applyFill="1" applyBorder="1" applyAlignment="1">
      <alignment horizontal="center" vertical="center" wrapText="1"/>
      <protection/>
    </xf>
    <xf numFmtId="49" fontId="39" fillId="35" borderId="111" xfId="57" applyNumberFormat="1" applyFont="1" applyFill="1" applyBorder="1" applyAlignment="1">
      <alignment horizontal="center" vertical="center" wrapText="1"/>
      <protection/>
    </xf>
    <xf numFmtId="49" fontId="39" fillId="35" borderId="57" xfId="57" applyNumberFormat="1" applyFont="1" applyFill="1" applyBorder="1" applyAlignment="1">
      <alignment horizontal="center" vertical="center" wrapText="1"/>
      <protection/>
    </xf>
    <xf numFmtId="49" fontId="39" fillId="35" borderId="61" xfId="57" applyNumberFormat="1" applyFont="1" applyFill="1" applyBorder="1" applyAlignment="1">
      <alignment horizontal="center" vertical="center" wrapText="1"/>
      <protection/>
    </xf>
    <xf numFmtId="49" fontId="39" fillId="35" borderId="112" xfId="57" applyNumberFormat="1" applyFont="1" applyFill="1" applyBorder="1" applyAlignment="1">
      <alignment horizontal="center" vertical="center" wrapText="1"/>
      <protection/>
    </xf>
    <xf numFmtId="49" fontId="39" fillId="35" borderId="59" xfId="57" applyNumberFormat="1" applyFont="1" applyFill="1" applyBorder="1" applyAlignment="1">
      <alignment horizontal="center" vertical="center" wrapText="1"/>
      <protection/>
    </xf>
    <xf numFmtId="0" fontId="31" fillId="35" borderId="84" xfId="57" applyFont="1" applyFill="1" applyBorder="1" applyAlignment="1">
      <alignment vertical="center"/>
      <protection/>
    </xf>
    <xf numFmtId="0" fontId="56" fillId="0" borderId="0" xfId="57" applyFont="1" applyFill="1">
      <alignment/>
      <protection/>
    </xf>
    <xf numFmtId="0" fontId="40" fillId="35" borderId="113" xfId="57" applyFont="1" applyFill="1" applyBorder="1" applyAlignment="1">
      <alignment horizontal="center"/>
      <protection/>
    </xf>
    <xf numFmtId="0" fontId="40" fillId="35" borderId="114" xfId="57" applyFont="1" applyFill="1" applyBorder="1" applyAlignment="1">
      <alignment horizontal="center"/>
      <protection/>
    </xf>
    <xf numFmtId="0" fontId="40" fillId="35" borderId="115" xfId="57" applyFont="1" applyFill="1" applyBorder="1" applyAlignment="1">
      <alignment horizontal="center"/>
      <protection/>
    </xf>
    <xf numFmtId="0" fontId="40" fillId="35" borderId="116" xfId="57" applyFont="1" applyFill="1" applyBorder="1" applyAlignment="1">
      <alignment horizontal="center"/>
      <protection/>
    </xf>
    <xf numFmtId="0" fontId="40" fillId="35" borderId="117" xfId="57" applyFont="1" applyFill="1" applyBorder="1" applyAlignment="1">
      <alignment horizontal="center"/>
      <protection/>
    </xf>
    <xf numFmtId="1" fontId="30" fillId="35" borderId="118" xfId="57" applyNumberFormat="1" applyFont="1" applyFill="1" applyBorder="1" applyAlignment="1">
      <alignment horizontal="center" vertical="center" wrapText="1"/>
      <protection/>
    </xf>
    <xf numFmtId="0" fontId="39" fillId="35" borderId="17" xfId="57" applyFont="1" applyFill="1" applyBorder="1" applyAlignment="1">
      <alignment horizontal="center" vertical="center"/>
      <protection/>
    </xf>
    <xf numFmtId="0" fontId="39" fillId="35" borderId="0" xfId="57" applyFont="1" applyFill="1" applyBorder="1" applyAlignment="1">
      <alignment horizontal="center" vertical="center"/>
      <protection/>
    </xf>
    <xf numFmtId="0" fontId="39" fillId="35" borderId="18" xfId="57" applyFont="1" applyFill="1" applyBorder="1" applyAlignment="1">
      <alignment horizontal="center" vertical="center"/>
      <protection/>
    </xf>
    <xf numFmtId="0" fontId="42" fillId="35" borderId="33" xfId="57" applyFont="1" applyFill="1" applyBorder="1" applyAlignment="1">
      <alignment horizontal="center" vertical="center"/>
      <protection/>
    </xf>
    <xf numFmtId="0" fontId="42" fillId="35" borderId="31" xfId="57" applyFont="1" applyFill="1" applyBorder="1" applyAlignment="1">
      <alignment horizontal="center" vertical="center"/>
      <protection/>
    </xf>
    <xf numFmtId="0" fontId="42" fillId="35" borderId="34" xfId="57" applyFont="1" applyFill="1" applyBorder="1" applyAlignment="1">
      <alignment horizontal="center" vertical="center"/>
      <protection/>
    </xf>
    <xf numFmtId="37" fontId="58" fillId="36" borderId="65" xfId="46" applyNumberFormat="1" applyFont="1" applyFill="1" applyBorder="1" applyAlignment="1">
      <alignment horizontal="center"/>
    </xf>
    <xf numFmtId="37" fontId="58" fillId="36" borderId="41" xfId="46" applyNumberFormat="1" applyFont="1" applyFill="1" applyBorder="1" applyAlignment="1">
      <alignment horizontal="center"/>
    </xf>
    <xf numFmtId="0" fontId="59" fillId="0" borderId="0" xfId="57" applyFont="1" applyFill="1" applyAlignment="1">
      <alignment vertical="center"/>
      <protection/>
    </xf>
    <xf numFmtId="10" fontId="59" fillId="37" borderId="91" xfId="57" applyNumberFormat="1" applyFont="1" applyFill="1" applyBorder="1" applyAlignment="1">
      <alignment horizontal="right" vertical="center"/>
      <protection/>
    </xf>
    <xf numFmtId="3" fontId="59" fillId="37" borderId="92" xfId="57" applyNumberFormat="1" applyFont="1" applyFill="1" applyBorder="1" applyAlignment="1">
      <alignment vertical="center"/>
      <protection/>
    </xf>
    <xf numFmtId="3" fontId="59" fillId="37" borderId="93" xfId="57" applyNumberFormat="1" applyFont="1" applyFill="1" applyBorder="1" applyAlignment="1">
      <alignment vertical="center"/>
      <protection/>
    </xf>
    <xf numFmtId="3" fontId="59" fillId="37" borderId="94" xfId="57" applyNumberFormat="1" applyFont="1" applyFill="1" applyBorder="1" applyAlignment="1">
      <alignment vertical="center"/>
      <protection/>
    </xf>
    <xf numFmtId="3" fontId="59" fillId="37" borderId="95" xfId="57" applyNumberFormat="1" applyFont="1" applyFill="1" applyBorder="1" applyAlignment="1">
      <alignment vertical="center"/>
      <protection/>
    </xf>
    <xf numFmtId="10" fontId="59" fillId="37" borderId="96" xfId="57" applyNumberFormat="1" applyFont="1" applyFill="1" applyBorder="1" applyAlignment="1">
      <alignment vertical="center"/>
      <protection/>
    </xf>
    <xf numFmtId="3" fontId="59" fillId="37" borderId="97" xfId="57" applyNumberFormat="1" applyFont="1" applyFill="1" applyBorder="1" applyAlignment="1">
      <alignment vertical="center"/>
      <protection/>
    </xf>
    <xf numFmtId="10" fontId="59" fillId="37" borderId="96" xfId="57" applyNumberFormat="1" applyFont="1" applyFill="1" applyBorder="1" applyAlignment="1">
      <alignment horizontal="right" vertical="center"/>
      <protection/>
    </xf>
    <xf numFmtId="3" fontId="59" fillId="37" borderId="98" xfId="57" applyNumberFormat="1" applyFont="1" applyFill="1" applyBorder="1" applyAlignment="1">
      <alignment vertical="center"/>
      <protection/>
    </xf>
    <xf numFmtId="0" fontId="59" fillId="37" borderId="99" xfId="57" applyNumberFormat="1" applyFont="1" applyFill="1" applyBorder="1" applyAlignment="1">
      <alignment vertical="center"/>
      <protection/>
    </xf>
    <xf numFmtId="0" fontId="56" fillId="35" borderId="76" xfId="57" applyFont="1" applyFill="1" applyBorder="1" applyAlignment="1">
      <alignment vertical="center"/>
      <protection/>
    </xf>
    <xf numFmtId="0" fontId="56" fillId="35" borderId="109" xfId="57" applyFont="1" applyFill="1" applyBorder="1" applyAlignment="1">
      <alignment vertical="center"/>
      <protection/>
    </xf>
    <xf numFmtId="0" fontId="56" fillId="35" borderId="84" xfId="57" applyFont="1" applyFill="1" applyBorder="1" applyAlignment="1">
      <alignment vertical="center"/>
      <protection/>
    </xf>
    <xf numFmtId="1" fontId="40" fillId="35" borderId="118" xfId="57" applyNumberFormat="1" applyFont="1" applyFill="1" applyBorder="1" applyAlignment="1">
      <alignment horizontal="center" vertical="center" wrapText="1"/>
      <protection/>
    </xf>
    <xf numFmtId="0" fontId="60" fillId="35" borderId="17" xfId="57" applyFont="1" applyFill="1" applyBorder="1" applyAlignment="1">
      <alignment horizontal="center" vertical="center"/>
      <protection/>
    </xf>
    <xf numFmtId="0" fontId="60" fillId="35" borderId="0" xfId="57" applyFont="1" applyFill="1" applyBorder="1" applyAlignment="1">
      <alignment horizontal="center" vertical="center"/>
      <protection/>
    </xf>
    <xf numFmtId="0" fontId="60" fillId="35" borderId="18" xfId="57" applyFont="1" applyFill="1" applyBorder="1" applyAlignment="1">
      <alignment horizontal="center" vertical="center"/>
      <protection/>
    </xf>
    <xf numFmtId="0" fontId="19" fillId="0" borderId="0" xfId="64" applyFont="1">
      <alignment/>
      <protection/>
    </xf>
    <xf numFmtId="0" fontId="49" fillId="0" borderId="0" xfId="64" applyFont="1">
      <alignment/>
      <protection/>
    </xf>
    <xf numFmtId="10" fontId="19" fillId="0" borderId="39" xfId="64" applyNumberFormat="1" applyFont="1" applyBorder="1">
      <alignment/>
      <protection/>
    </xf>
    <xf numFmtId="3" fontId="19" fillId="0" borderId="12" xfId="64" applyNumberFormat="1" applyFont="1" applyBorder="1">
      <alignment/>
      <protection/>
    </xf>
    <xf numFmtId="3" fontId="19" fillId="0" borderId="119" xfId="64" applyNumberFormat="1" applyFont="1" applyBorder="1">
      <alignment/>
      <protection/>
    </xf>
    <xf numFmtId="10" fontId="19" fillId="0" borderId="120" xfId="64" applyNumberFormat="1" applyFont="1" applyBorder="1">
      <alignment/>
      <protection/>
    </xf>
    <xf numFmtId="10" fontId="19" fillId="0" borderId="12" xfId="64" applyNumberFormat="1" applyFont="1" applyBorder="1">
      <alignment/>
      <protection/>
    </xf>
    <xf numFmtId="3" fontId="19" fillId="0" borderId="121" xfId="64" applyNumberFormat="1" applyFont="1" applyBorder="1">
      <alignment/>
      <protection/>
    </xf>
    <xf numFmtId="0" fontId="19" fillId="0" borderId="122" xfId="64" applyNumberFormat="1" applyFont="1" applyBorder="1">
      <alignment/>
      <protection/>
    </xf>
    <xf numFmtId="10" fontId="19" fillId="0" borderId="123" xfId="64" applyNumberFormat="1" applyFont="1" applyBorder="1">
      <alignment/>
      <protection/>
    </xf>
    <xf numFmtId="3" fontId="19" fillId="0" borderId="47" xfId="64" applyNumberFormat="1" applyFont="1" applyBorder="1">
      <alignment/>
      <protection/>
    </xf>
    <xf numFmtId="3" fontId="19" fillId="0" borderId="48" xfId="64" applyNumberFormat="1" applyFont="1" applyBorder="1">
      <alignment/>
      <protection/>
    </xf>
    <xf numFmtId="10" fontId="19" fillId="0" borderId="46" xfId="64" applyNumberFormat="1" applyFont="1" applyBorder="1">
      <alignment/>
      <protection/>
    </xf>
    <xf numFmtId="10" fontId="19" fillId="0" borderId="47" xfId="64" applyNumberFormat="1" applyFont="1" applyBorder="1">
      <alignment/>
      <protection/>
    </xf>
    <xf numFmtId="3" fontId="19" fillId="0" borderId="88" xfId="64" applyNumberFormat="1" applyFont="1" applyBorder="1">
      <alignment/>
      <protection/>
    </xf>
    <xf numFmtId="0" fontId="19" fillId="0" borderId="90" xfId="64" applyNumberFormat="1" applyFont="1" applyBorder="1">
      <alignment/>
      <protection/>
    </xf>
    <xf numFmtId="0" fontId="52" fillId="0" borderId="0" xfId="64" applyFont="1">
      <alignment/>
      <protection/>
    </xf>
    <xf numFmtId="10" fontId="52" fillId="38" borderId="124" xfId="64" applyNumberFormat="1" applyFont="1" applyFill="1" applyBorder="1" applyAlignment="1">
      <alignment vertical="center"/>
      <protection/>
    </xf>
    <xf numFmtId="3" fontId="52" fillId="38" borderId="125" xfId="64" applyNumberFormat="1" applyFont="1" applyFill="1" applyBorder="1" applyAlignment="1">
      <alignment vertical="center"/>
      <protection/>
    </xf>
    <xf numFmtId="10" fontId="52" fillId="38" borderId="126" xfId="64" applyNumberFormat="1" applyFont="1" applyFill="1" applyBorder="1" applyAlignment="1">
      <alignment vertical="center"/>
      <protection/>
    </xf>
    <xf numFmtId="3" fontId="52" fillId="38" borderId="127" xfId="64" applyNumberFormat="1" applyFont="1" applyFill="1" applyBorder="1" applyAlignment="1">
      <alignment vertical="center"/>
      <protection/>
    </xf>
    <xf numFmtId="10" fontId="52" fillId="38" borderId="128" xfId="64" applyNumberFormat="1" applyFont="1" applyFill="1" applyBorder="1" applyAlignment="1">
      <alignment vertical="center"/>
      <protection/>
    </xf>
    <xf numFmtId="3" fontId="52" fillId="38" borderId="129" xfId="64" applyNumberFormat="1" applyFont="1" applyFill="1" applyBorder="1" applyAlignment="1">
      <alignment vertical="center"/>
      <protection/>
    </xf>
    <xf numFmtId="0" fontId="52" fillId="38" borderId="130" xfId="64" applyNumberFormat="1" applyFont="1" applyFill="1" applyBorder="1" applyAlignment="1">
      <alignment vertical="center"/>
      <protection/>
    </xf>
    <xf numFmtId="1" fontId="19" fillId="0" borderId="0" xfId="64" applyNumberFormat="1" applyFont="1" applyAlignment="1">
      <alignment horizontal="center" vertical="center" wrapText="1"/>
      <protection/>
    </xf>
    <xf numFmtId="1" fontId="29" fillId="35" borderId="131" xfId="64" applyNumberFormat="1" applyFont="1" applyFill="1" applyBorder="1" applyAlignment="1">
      <alignment horizontal="center" vertical="center" wrapText="1"/>
      <protection/>
    </xf>
    <xf numFmtId="49" fontId="29" fillId="35" borderId="57" xfId="64" applyNumberFormat="1" applyFont="1" applyFill="1" applyBorder="1" applyAlignment="1">
      <alignment horizontal="center" vertical="center" wrapText="1"/>
      <protection/>
    </xf>
    <xf numFmtId="49" fontId="29" fillId="35" borderId="59" xfId="64" applyNumberFormat="1" applyFont="1" applyFill="1" applyBorder="1" applyAlignment="1">
      <alignment horizontal="center" vertical="center" wrapText="1"/>
      <protection/>
    </xf>
    <xf numFmtId="1" fontId="29" fillId="35" borderId="132" xfId="64" applyNumberFormat="1" applyFont="1" applyFill="1" applyBorder="1" applyAlignment="1">
      <alignment horizontal="center" vertical="center" wrapText="1"/>
      <protection/>
    </xf>
    <xf numFmtId="1" fontId="29" fillId="35" borderId="66" xfId="64" applyNumberFormat="1" applyFont="1" applyFill="1" applyBorder="1" applyAlignment="1">
      <alignment vertical="center" wrapText="1"/>
      <protection/>
    </xf>
    <xf numFmtId="49" fontId="29" fillId="35" borderId="61" xfId="64" applyNumberFormat="1" applyFont="1" applyFill="1" applyBorder="1" applyAlignment="1">
      <alignment horizontal="center" vertical="center" wrapText="1"/>
      <protection/>
    </xf>
    <xf numFmtId="0" fontId="27" fillId="0" borderId="133" xfId="55" applyBorder="1" applyAlignment="1">
      <alignment vertical="center"/>
      <protection/>
    </xf>
    <xf numFmtId="1" fontId="29" fillId="35" borderId="134" xfId="64" applyNumberFormat="1" applyFont="1" applyFill="1" applyBorder="1" applyAlignment="1">
      <alignment horizontal="center" vertical="center" wrapText="1"/>
      <protection/>
    </xf>
    <xf numFmtId="1" fontId="29" fillId="35" borderId="62" xfId="64" applyNumberFormat="1" applyFont="1" applyFill="1" applyBorder="1" applyAlignment="1">
      <alignment horizontal="center" vertical="center" wrapText="1"/>
      <protection/>
    </xf>
    <xf numFmtId="1" fontId="29" fillId="35" borderId="41" xfId="64" applyNumberFormat="1" applyFont="1" applyFill="1" applyBorder="1" applyAlignment="1">
      <alignment horizontal="center" vertical="center" wrapText="1"/>
      <protection/>
    </xf>
    <xf numFmtId="1" fontId="29" fillId="35" borderId="65" xfId="64" applyNumberFormat="1" applyFont="1" applyFill="1" applyBorder="1" applyAlignment="1">
      <alignment horizontal="center" vertical="center" wrapText="1"/>
      <protection/>
    </xf>
    <xf numFmtId="49" fontId="29" fillId="35" borderId="65" xfId="64" applyNumberFormat="1" applyFont="1" applyFill="1" applyBorder="1" applyAlignment="1">
      <alignment horizontal="center" vertical="center" wrapText="1"/>
      <protection/>
    </xf>
    <xf numFmtId="49" fontId="29" fillId="35" borderId="62" xfId="64" applyNumberFormat="1" applyFont="1" applyFill="1" applyBorder="1" applyAlignment="1">
      <alignment horizontal="center" vertical="center" wrapText="1"/>
      <protection/>
    </xf>
    <xf numFmtId="0" fontId="22" fillId="35" borderId="135" xfId="64" applyFont="1" applyFill="1" applyBorder="1" applyAlignment="1">
      <alignment vertical="center"/>
      <protection/>
    </xf>
    <xf numFmtId="0" fontId="19" fillId="0" borderId="0" xfId="64" applyFont="1" applyAlignment="1">
      <alignment vertical="center"/>
      <protection/>
    </xf>
    <xf numFmtId="0" fontId="29" fillId="35" borderId="134" xfId="64" applyFont="1" applyFill="1" applyBorder="1" applyAlignment="1">
      <alignment horizontal="center" vertical="center"/>
      <protection/>
    </xf>
    <xf numFmtId="0" fontId="29" fillId="35" borderId="62" xfId="64" applyFont="1" applyFill="1" applyBorder="1" applyAlignment="1">
      <alignment horizontal="center" vertical="center"/>
      <protection/>
    </xf>
    <xf numFmtId="0" fontId="29" fillId="35" borderId="65" xfId="64" applyFont="1" applyFill="1" applyBorder="1" applyAlignment="1">
      <alignment horizontal="center" vertical="center"/>
      <protection/>
    </xf>
    <xf numFmtId="1" fontId="29" fillId="35" borderId="136" xfId="64" applyNumberFormat="1" applyFont="1" applyFill="1" applyBorder="1" applyAlignment="1">
      <alignment horizontal="center" vertical="center" wrapText="1"/>
      <protection/>
    </xf>
    <xf numFmtId="0" fontId="60" fillId="35" borderId="22" xfId="64" applyFont="1" applyFill="1" applyBorder="1" applyAlignment="1">
      <alignment horizontal="center" vertical="center"/>
      <protection/>
    </xf>
    <xf numFmtId="0" fontId="60" fillId="35" borderId="20" xfId="64" applyFont="1" applyFill="1" applyBorder="1" applyAlignment="1">
      <alignment horizontal="center" vertical="center"/>
      <protection/>
    </xf>
    <xf numFmtId="0" fontId="60" fillId="35" borderId="23" xfId="64" applyFont="1" applyFill="1" applyBorder="1" applyAlignment="1">
      <alignment horizontal="center" vertical="center"/>
      <protection/>
    </xf>
    <xf numFmtId="0" fontId="60" fillId="35" borderId="33" xfId="64" applyFont="1" applyFill="1" applyBorder="1" applyAlignment="1">
      <alignment horizontal="center" vertical="center"/>
      <protection/>
    </xf>
    <xf numFmtId="0" fontId="60" fillId="35" borderId="31" xfId="64" applyFont="1" applyFill="1" applyBorder="1" applyAlignment="1">
      <alignment horizontal="center" vertical="center"/>
      <protection/>
    </xf>
    <xf numFmtId="0" fontId="60" fillId="35" borderId="34" xfId="64" applyFont="1" applyFill="1" applyBorder="1" applyAlignment="1">
      <alignment horizontal="center" vertical="center"/>
      <protection/>
    </xf>
    <xf numFmtId="0" fontId="53" fillId="0" borderId="0" xfId="64" applyFont="1">
      <alignment/>
      <protection/>
    </xf>
    <xf numFmtId="10" fontId="56" fillId="38" borderId="137" xfId="64" applyNumberFormat="1" applyFont="1" applyFill="1" applyBorder="1">
      <alignment/>
      <protection/>
    </xf>
    <xf numFmtId="3" fontId="53" fillId="38" borderId="138" xfId="64" applyNumberFormat="1" applyFont="1" applyFill="1" applyBorder="1" applyAlignment="1">
      <alignment vertical="center"/>
      <protection/>
    </xf>
    <xf numFmtId="165" fontId="53" fillId="38" borderId="139" xfId="64" applyNumberFormat="1" applyFont="1" applyFill="1" applyBorder="1" applyAlignment="1">
      <alignment vertical="center"/>
      <protection/>
    </xf>
    <xf numFmtId="3" fontId="53" fillId="38" borderId="140" xfId="64" applyNumberFormat="1" applyFont="1" applyFill="1" applyBorder="1" applyAlignment="1">
      <alignment vertical="center"/>
      <protection/>
    </xf>
    <xf numFmtId="10" fontId="56" fillId="38" borderId="139" xfId="64" applyNumberFormat="1" applyFont="1" applyFill="1" applyBorder="1">
      <alignment/>
      <protection/>
    </xf>
    <xf numFmtId="3" fontId="53" fillId="38" borderId="141" xfId="64" applyNumberFormat="1" applyFont="1" applyFill="1" applyBorder="1" applyAlignment="1">
      <alignment vertical="center"/>
      <protection/>
    </xf>
    <xf numFmtId="0" fontId="53" fillId="38" borderId="142" xfId="64" applyNumberFormat="1" applyFont="1" applyFill="1" applyBorder="1" applyAlignment="1">
      <alignment vertical="center"/>
      <protection/>
    </xf>
    <xf numFmtId="37" fontId="61" fillId="36" borderId="65" xfId="45" applyNumberFormat="1" applyFont="1" applyFill="1" applyBorder="1" applyAlignment="1" applyProtection="1">
      <alignment horizontal="center"/>
      <protection/>
    </xf>
    <xf numFmtId="37" fontId="61" fillId="36" borderId="62" xfId="45" applyNumberFormat="1" applyFont="1" applyFill="1" applyBorder="1" applyAlignment="1" applyProtection="1">
      <alignment horizontal="center"/>
      <protection/>
    </xf>
    <xf numFmtId="37" fontId="61" fillId="36" borderId="41" xfId="45" applyNumberFormat="1" applyFont="1" applyFill="1" applyBorder="1" applyAlignment="1" applyProtection="1">
      <alignment horizontal="center"/>
      <protection/>
    </xf>
    <xf numFmtId="0" fontId="21" fillId="0" borderId="0" xfId="57" applyFont="1" applyFill="1">
      <alignment/>
      <protection/>
    </xf>
    <xf numFmtId="10" fontId="29" fillId="39" borderId="143" xfId="57" applyNumberFormat="1" applyFont="1" applyFill="1" applyBorder="1" applyAlignment="1">
      <alignment horizontal="right"/>
      <protection/>
    </xf>
    <xf numFmtId="3" fontId="29" fillId="39" borderId="144" xfId="57" applyNumberFormat="1" applyFont="1" applyFill="1" applyBorder="1">
      <alignment/>
      <protection/>
    </xf>
    <xf numFmtId="3" fontId="29" fillId="39" borderId="145" xfId="57" applyNumberFormat="1" applyFont="1" applyFill="1" applyBorder="1">
      <alignment/>
      <protection/>
    </xf>
    <xf numFmtId="3" fontId="29" fillId="39" borderId="146" xfId="57" applyNumberFormat="1" applyFont="1" applyFill="1" applyBorder="1">
      <alignment/>
      <protection/>
    </xf>
    <xf numFmtId="10" fontId="29" fillId="39" borderId="147" xfId="57" applyNumberFormat="1" applyFont="1" applyFill="1" applyBorder="1">
      <alignment/>
      <protection/>
    </xf>
    <xf numFmtId="10" fontId="29" fillId="39" borderId="147" xfId="57" applyNumberFormat="1" applyFont="1" applyFill="1" applyBorder="1" applyAlignment="1">
      <alignment horizontal="right"/>
      <protection/>
    </xf>
    <xf numFmtId="0" fontId="29" fillId="39" borderId="148" xfId="57" applyFont="1" applyFill="1" applyBorder="1">
      <alignment/>
      <protection/>
    </xf>
    <xf numFmtId="10" fontId="19" fillId="0" borderId="149" xfId="57" applyNumberFormat="1" applyFont="1" applyFill="1" applyBorder="1" applyAlignment="1">
      <alignment horizontal="right"/>
      <protection/>
    </xf>
    <xf numFmtId="3" fontId="19" fillId="0" borderId="80" xfId="57" applyNumberFormat="1" applyFont="1" applyFill="1" applyBorder="1">
      <alignment/>
      <protection/>
    </xf>
    <xf numFmtId="3" fontId="19" fillId="0" borderId="79" xfId="57" applyNumberFormat="1" applyFont="1" applyFill="1" applyBorder="1">
      <alignment/>
      <protection/>
    </xf>
    <xf numFmtId="3" fontId="19" fillId="0" borderId="150" xfId="57" applyNumberFormat="1" applyFont="1" applyFill="1" applyBorder="1">
      <alignment/>
      <protection/>
    </xf>
    <xf numFmtId="10" fontId="19" fillId="0" borderId="151" xfId="57" applyNumberFormat="1" applyFont="1" applyFill="1" applyBorder="1">
      <alignment/>
      <protection/>
    </xf>
    <xf numFmtId="3" fontId="19" fillId="0" borderId="83" xfId="57" applyNumberFormat="1" applyFont="1" applyFill="1" applyBorder="1">
      <alignment/>
      <protection/>
    </xf>
    <xf numFmtId="10" fontId="19" fillId="0" borderId="151" xfId="57" applyNumberFormat="1" applyFont="1" applyFill="1" applyBorder="1" applyAlignment="1">
      <alignment horizontal="right"/>
      <protection/>
    </xf>
    <xf numFmtId="0" fontId="19" fillId="0" borderId="84" xfId="57" applyFont="1" applyFill="1" applyBorder="1">
      <alignment/>
      <protection/>
    </xf>
    <xf numFmtId="0" fontId="29" fillId="0" borderId="0" xfId="57" applyFont="1" applyFill="1" applyAlignment="1">
      <alignment vertical="center"/>
      <protection/>
    </xf>
    <xf numFmtId="10" fontId="29" fillId="39" borderId="152" xfId="57" applyNumberFormat="1" applyFont="1" applyFill="1" applyBorder="1" applyAlignment="1">
      <alignment horizontal="right" vertical="center"/>
      <protection/>
    </xf>
    <xf numFmtId="3" fontId="29" fillId="39" borderId="153" xfId="57" applyNumberFormat="1" applyFont="1" applyFill="1" applyBorder="1" applyAlignment="1">
      <alignment vertical="center"/>
      <protection/>
    </xf>
    <xf numFmtId="3" fontId="29" fillId="39" borderId="154" xfId="57" applyNumberFormat="1" applyFont="1" applyFill="1" applyBorder="1" applyAlignment="1">
      <alignment vertical="center"/>
      <protection/>
    </xf>
    <xf numFmtId="3" fontId="29" fillId="39" borderId="155" xfId="57" applyNumberFormat="1" applyFont="1" applyFill="1" applyBorder="1" applyAlignment="1">
      <alignment vertical="center"/>
      <protection/>
    </xf>
    <xf numFmtId="10" fontId="29" fillId="39" borderId="156" xfId="57" applyNumberFormat="1" applyFont="1" applyFill="1" applyBorder="1" applyAlignment="1">
      <alignment vertical="center"/>
      <protection/>
    </xf>
    <xf numFmtId="10" fontId="29" fillId="39" borderId="156" xfId="57" applyNumberFormat="1" applyFont="1" applyFill="1" applyBorder="1" applyAlignment="1">
      <alignment horizontal="right" vertical="center"/>
      <protection/>
    </xf>
    <xf numFmtId="0" fontId="29" fillId="39" borderId="157" xfId="57" applyFont="1" applyFill="1" applyBorder="1" applyAlignment="1">
      <alignment vertical="center"/>
      <protection/>
    </xf>
    <xf numFmtId="10" fontId="19" fillId="0" borderId="123" xfId="57" applyNumberFormat="1" applyFont="1" applyFill="1" applyBorder="1" applyAlignment="1">
      <alignment horizontal="right"/>
      <protection/>
    </xf>
    <xf numFmtId="3" fontId="19" fillId="0" borderId="49" xfId="57" applyNumberFormat="1" applyFont="1" applyFill="1" applyBorder="1">
      <alignment/>
      <protection/>
    </xf>
    <xf numFmtId="3" fontId="19" fillId="0" borderId="87" xfId="57" applyNumberFormat="1" applyFont="1" applyFill="1" applyBorder="1">
      <alignment/>
      <protection/>
    </xf>
    <xf numFmtId="3" fontId="19" fillId="0" borderId="48" xfId="57" applyNumberFormat="1" applyFont="1" applyFill="1" applyBorder="1">
      <alignment/>
      <protection/>
    </xf>
    <xf numFmtId="10" fontId="19" fillId="0" borderId="46" xfId="57" applyNumberFormat="1" applyFont="1" applyFill="1" applyBorder="1">
      <alignment/>
      <protection/>
    </xf>
    <xf numFmtId="10" fontId="19" fillId="0" borderId="46" xfId="57" applyNumberFormat="1" applyFont="1" applyFill="1" applyBorder="1" applyAlignment="1">
      <alignment horizontal="right"/>
      <protection/>
    </xf>
    <xf numFmtId="0" fontId="19" fillId="0" borderId="90" xfId="57" applyFont="1" applyFill="1" applyBorder="1">
      <alignment/>
      <protection/>
    </xf>
    <xf numFmtId="3" fontId="19" fillId="0" borderId="47" xfId="57" applyNumberFormat="1" applyFont="1" applyFill="1" applyBorder="1">
      <alignment/>
      <protection/>
    </xf>
    <xf numFmtId="10" fontId="19" fillId="0" borderId="158" xfId="57" applyNumberFormat="1" applyFont="1" applyFill="1" applyBorder="1" applyAlignment="1">
      <alignment horizontal="right"/>
      <protection/>
    </xf>
    <xf numFmtId="3" fontId="19" fillId="0" borderId="159" xfId="57" applyNumberFormat="1" applyFont="1" applyFill="1" applyBorder="1">
      <alignment/>
      <protection/>
    </xf>
    <xf numFmtId="3" fontId="19" fillId="0" borderId="160" xfId="57" applyNumberFormat="1" applyFont="1" applyFill="1" applyBorder="1">
      <alignment/>
      <protection/>
    </xf>
    <xf numFmtId="3" fontId="19" fillId="0" borderId="161" xfId="57" applyNumberFormat="1" applyFont="1" applyFill="1" applyBorder="1">
      <alignment/>
      <protection/>
    </xf>
    <xf numFmtId="10" fontId="19" fillId="0" borderId="162" xfId="57" applyNumberFormat="1" applyFont="1" applyFill="1" applyBorder="1">
      <alignment/>
      <protection/>
    </xf>
    <xf numFmtId="10" fontId="19" fillId="0" borderId="162" xfId="57" applyNumberFormat="1" applyFont="1" applyFill="1" applyBorder="1" applyAlignment="1">
      <alignment horizontal="right"/>
      <protection/>
    </xf>
    <xf numFmtId="0" fontId="19" fillId="0" borderId="163" xfId="57" applyFont="1" applyFill="1" applyBorder="1">
      <alignment/>
      <protection/>
    </xf>
    <xf numFmtId="0" fontId="52" fillId="0" borderId="0" xfId="57" applyFont="1" applyFill="1" applyAlignment="1">
      <alignment vertical="center"/>
      <protection/>
    </xf>
    <xf numFmtId="10" fontId="52" fillId="37" borderId="164" xfId="57" applyNumberFormat="1" applyFont="1" applyFill="1" applyBorder="1" applyAlignment="1">
      <alignment horizontal="right" vertical="center"/>
      <protection/>
    </xf>
    <xf numFmtId="3" fontId="52" fillId="37" borderId="165" xfId="57" applyNumberFormat="1" applyFont="1" applyFill="1" applyBorder="1" applyAlignment="1">
      <alignment vertical="center"/>
      <protection/>
    </xf>
    <xf numFmtId="3" fontId="52" fillId="37" borderId="166" xfId="57" applyNumberFormat="1" applyFont="1" applyFill="1" applyBorder="1" applyAlignment="1">
      <alignment vertical="center"/>
      <protection/>
    </xf>
    <xf numFmtId="3" fontId="52" fillId="37" borderId="117" xfId="57" applyNumberFormat="1" applyFont="1" applyFill="1" applyBorder="1" applyAlignment="1">
      <alignment vertical="center"/>
      <protection/>
    </xf>
    <xf numFmtId="9" fontId="52" fillId="37" borderId="167" xfId="57" applyNumberFormat="1" applyFont="1" applyFill="1" applyBorder="1" applyAlignment="1">
      <alignment vertical="center"/>
      <protection/>
    </xf>
    <xf numFmtId="10" fontId="52" fillId="37" borderId="113" xfId="57" applyNumberFormat="1" applyFont="1" applyFill="1" applyBorder="1" applyAlignment="1">
      <alignment horizontal="right" vertical="center"/>
      <protection/>
    </xf>
    <xf numFmtId="0" fontId="52" fillId="37" borderId="168" xfId="57" applyNumberFormat="1" applyFont="1" applyFill="1" applyBorder="1" applyAlignment="1">
      <alignment vertical="center"/>
      <protection/>
    </xf>
    <xf numFmtId="1" fontId="19" fillId="0" borderId="0" xfId="57" applyNumberFormat="1" applyFont="1" applyFill="1" applyAlignment="1">
      <alignment horizontal="center" vertical="center" wrapText="1"/>
      <protection/>
    </xf>
    <xf numFmtId="0" fontId="31" fillId="35" borderId="169" xfId="57" applyFont="1" applyFill="1" applyBorder="1" applyAlignment="1">
      <alignment horizontal="center" vertical="center" wrapText="1"/>
      <protection/>
    </xf>
    <xf numFmtId="0" fontId="55" fillId="0" borderId="170" xfId="57" applyFont="1" applyBorder="1" applyAlignment="1">
      <alignment horizontal="center" vertical="center" wrapText="1"/>
      <protection/>
    </xf>
    <xf numFmtId="49" fontId="29" fillId="35" borderId="71" xfId="57" applyNumberFormat="1" applyFont="1" applyFill="1" applyBorder="1" applyAlignment="1">
      <alignment horizontal="center" vertical="center" wrapText="1"/>
      <protection/>
    </xf>
    <xf numFmtId="49" fontId="29" fillId="35" borderId="72" xfId="57" applyNumberFormat="1" applyFont="1" applyFill="1" applyBorder="1" applyAlignment="1">
      <alignment horizontal="center" vertical="center" wrapText="1"/>
      <protection/>
    </xf>
    <xf numFmtId="49" fontId="29" fillId="35" borderId="75" xfId="57" applyNumberFormat="1" applyFont="1" applyFill="1" applyBorder="1" applyAlignment="1">
      <alignment horizontal="center" vertical="center" wrapText="1"/>
      <protection/>
    </xf>
    <xf numFmtId="0" fontId="22" fillId="35" borderId="171" xfId="57" applyFont="1" applyFill="1" applyBorder="1" applyAlignment="1">
      <alignment horizontal="center" vertical="center" wrapText="1"/>
      <protection/>
    </xf>
    <xf numFmtId="0" fontId="22" fillId="35" borderId="71" xfId="57" applyFont="1" applyFill="1" applyBorder="1" applyAlignment="1">
      <alignment horizontal="center" vertical="center" wrapText="1"/>
      <protection/>
    </xf>
    <xf numFmtId="1" fontId="30" fillId="35" borderId="164" xfId="57" applyNumberFormat="1" applyFont="1" applyFill="1" applyBorder="1" applyAlignment="1">
      <alignment horizontal="center" vertical="center" wrapText="1"/>
      <protection/>
    </xf>
    <xf numFmtId="49" fontId="39" fillId="35" borderId="172" xfId="57" applyNumberFormat="1" applyFont="1" applyFill="1" applyBorder="1" applyAlignment="1">
      <alignment horizontal="center" vertical="center" wrapText="1"/>
      <protection/>
    </xf>
    <xf numFmtId="49" fontId="30" fillId="35" borderId="173" xfId="57" applyNumberFormat="1" applyFont="1" applyFill="1" applyBorder="1" applyAlignment="1">
      <alignment horizontal="center" vertical="center" wrapText="1"/>
      <protection/>
    </xf>
    <xf numFmtId="49" fontId="30" fillId="35" borderId="174" xfId="57" applyNumberFormat="1" applyFont="1" applyFill="1" applyBorder="1" applyAlignment="1">
      <alignment horizontal="center" vertical="center" wrapText="1"/>
      <protection/>
    </xf>
    <xf numFmtId="49" fontId="30" fillId="35" borderId="175" xfId="57" applyNumberFormat="1" applyFont="1" applyFill="1" applyBorder="1" applyAlignment="1">
      <alignment horizontal="center" vertical="center" wrapText="1"/>
      <protection/>
    </xf>
    <xf numFmtId="1" fontId="29" fillId="35" borderId="176" xfId="57" applyNumberFormat="1" applyFont="1" applyFill="1" applyBorder="1" applyAlignment="1">
      <alignment horizontal="center" vertical="center" wrapText="1"/>
      <protection/>
    </xf>
    <xf numFmtId="1" fontId="29" fillId="35" borderId="177" xfId="57" applyNumberFormat="1" applyFont="1" applyFill="1" applyBorder="1" applyAlignment="1">
      <alignment horizontal="center" vertical="center" wrapText="1"/>
      <protection/>
    </xf>
    <xf numFmtId="1" fontId="30" fillId="35" borderId="152" xfId="57" applyNumberFormat="1" applyFont="1" applyFill="1" applyBorder="1" applyAlignment="1">
      <alignment horizontal="center" vertical="center" wrapText="1"/>
      <protection/>
    </xf>
    <xf numFmtId="49" fontId="30" fillId="35" borderId="178" xfId="57" applyNumberFormat="1" applyFont="1" applyFill="1" applyBorder="1" applyAlignment="1">
      <alignment horizontal="center" vertical="center" wrapText="1"/>
      <protection/>
    </xf>
    <xf numFmtId="49" fontId="30" fillId="35" borderId="155" xfId="57" applyNumberFormat="1" applyFont="1" applyFill="1" applyBorder="1" applyAlignment="1">
      <alignment horizontal="center" vertical="center" wrapText="1"/>
      <protection/>
    </xf>
    <xf numFmtId="1" fontId="29" fillId="35" borderId="156" xfId="57" applyNumberFormat="1" applyFont="1" applyFill="1" applyBorder="1" applyAlignment="1">
      <alignment horizontal="center" vertical="center" wrapText="1"/>
      <protection/>
    </xf>
    <xf numFmtId="1" fontId="29" fillId="35" borderId="49" xfId="57" applyNumberFormat="1" applyFont="1" applyFill="1" applyBorder="1" applyAlignment="1">
      <alignment horizontal="center" vertical="center" wrapText="1"/>
      <protection/>
    </xf>
    <xf numFmtId="0" fontId="31" fillId="0" borderId="0" xfId="57" applyFont="1" applyFill="1">
      <alignment/>
      <protection/>
    </xf>
    <xf numFmtId="0" fontId="30" fillId="35" borderId="113" xfId="57" applyFont="1" applyFill="1" applyBorder="1" applyAlignment="1">
      <alignment horizontal="center"/>
      <protection/>
    </xf>
    <xf numFmtId="0" fontId="30" fillId="35" borderId="114" xfId="57" applyFont="1" applyFill="1" applyBorder="1" applyAlignment="1">
      <alignment horizontal="center"/>
      <protection/>
    </xf>
    <xf numFmtId="0" fontId="30" fillId="35" borderId="117" xfId="57" applyFont="1" applyFill="1" applyBorder="1" applyAlignment="1">
      <alignment horizontal="center"/>
      <protection/>
    </xf>
    <xf numFmtId="0" fontId="30" fillId="35" borderId="167" xfId="57" applyFont="1" applyFill="1" applyBorder="1" applyAlignment="1">
      <alignment horizontal="center"/>
      <protection/>
    </xf>
    <xf numFmtId="0" fontId="30" fillId="35" borderId="116" xfId="57" applyFont="1" applyFill="1" applyBorder="1" applyAlignment="1">
      <alignment horizontal="center"/>
      <protection/>
    </xf>
    <xf numFmtId="0" fontId="60" fillId="35" borderId="33" xfId="57" applyFont="1" applyFill="1" applyBorder="1" applyAlignment="1">
      <alignment horizontal="center" vertical="center"/>
      <protection/>
    </xf>
    <xf numFmtId="0" fontId="60" fillId="35" borderId="31" xfId="57" applyFont="1" applyFill="1" applyBorder="1" applyAlignment="1">
      <alignment horizontal="center" vertical="center"/>
      <protection/>
    </xf>
    <xf numFmtId="0" fontId="60" fillId="35" borderId="34" xfId="57" applyFont="1" applyFill="1" applyBorder="1" applyAlignment="1">
      <alignment horizontal="center" vertical="center"/>
      <protection/>
    </xf>
    <xf numFmtId="10" fontId="22" fillId="39" borderId="143" xfId="57" applyNumberFormat="1" applyFont="1" applyFill="1" applyBorder="1" applyAlignment="1">
      <alignment horizontal="right"/>
      <protection/>
    </xf>
    <xf numFmtId="3" fontId="22" fillId="39" borderId="179" xfId="57" applyNumberFormat="1" applyFont="1" applyFill="1" applyBorder="1">
      <alignment/>
      <protection/>
    </xf>
    <xf numFmtId="3" fontId="22" fillId="39" borderId="180" xfId="57" applyNumberFormat="1" applyFont="1" applyFill="1" applyBorder="1">
      <alignment/>
      <protection/>
    </xf>
    <xf numFmtId="3" fontId="22" fillId="39" borderId="144" xfId="57" applyNumberFormat="1" applyFont="1" applyFill="1" applyBorder="1">
      <alignment/>
      <protection/>
    </xf>
    <xf numFmtId="3" fontId="22" fillId="39" borderId="145" xfId="57" applyNumberFormat="1" applyFont="1" applyFill="1" applyBorder="1">
      <alignment/>
      <protection/>
    </xf>
    <xf numFmtId="3" fontId="22" fillId="39" borderId="146" xfId="57" applyNumberFormat="1" applyFont="1" applyFill="1" applyBorder="1">
      <alignment/>
      <protection/>
    </xf>
    <xf numFmtId="10" fontId="22" fillId="39" borderId="147" xfId="57" applyNumberFormat="1" applyFont="1" applyFill="1" applyBorder="1">
      <alignment/>
      <protection/>
    </xf>
    <xf numFmtId="10" fontId="22" fillId="39" borderId="147" xfId="57" applyNumberFormat="1" applyFont="1" applyFill="1" applyBorder="1" applyAlignment="1">
      <alignment horizontal="right"/>
      <protection/>
    </xf>
    <xf numFmtId="0" fontId="22" fillId="39" borderId="148" xfId="57" applyFont="1" applyFill="1" applyBorder="1">
      <alignment/>
      <protection/>
    </xf>
    <xf numFmtId="3" fontId="19" fillId="0" borderId="81" xfId="57" applyNumberFormat="1" applyFont="1" applyFill="1" applyBorder="1">
      <alignment/>
      <protection/>
    </xf>
    <xf numFmtId="3" fontId="19" fillId="0" borderId="181" xfId="57" applyNumberFormat="1" applyFont="1" applyFill="1" applyBorder="1">
      <alignment/>
      <protection/>
    </xf>
    <xf numFmtId="10" fontId="22" fillId="0" borderId="151" xfId="57" applyNumberFormat="1" applyFont="1" applyFill="1" applyBorder="1" applyAlignment="1">
      <alignment horizontal="right"/>
      <protection/>
    </xf>
    <xf numFmtId="0" fontId="29" fillId="0" borderId="0" xfId="57" applyFont="1" applyFill="1">
      <alignment/>
      <protection/>
    </xf>
    <xf numFmtId="10" fontId="22" fillId="39" borderId="152" xfId="57" applyNumberFormat="1" applyFont="1" applyFill="1" applyBorder="1" applyAlignment="1">
      <alignment horizontal="right"/>
      <protection/>
    </xf>
    <xf numFmtId="3" fontId="22" fillId="39" borderId="182" xfId="57" applyNumberFormat="1" applyFont="1" applyFill="1" applyBorder="1">
      <alignment/>
      <protection/>
    </xf>
    <xf numFmtId="3" fontId="22" fillId="39" borderId="183" xfId="57" applyNumberFormat="1" applyFont="1" applyFill="1" applyBorder="1">
      <alignment/>
      <protection/>
    </xf>
    <xf numFmtId="3" fontId="22" fillId="39" borderId="153" xfId="57" applyNumberFormat="1" applyFont="1" applyFill="1" applyBorder="1">
      <alignment/>
      <protection/>
    </xf>
    <xf numFmtId="3" fontId="22" fillId="39" borderId="154" xfId="57" applyNumberFormat="1" applyFont="1" applyFill="1" applyBorder="1">
      <alignment/>
      <protection/>
    </xf>
    <xf numFmtId="3" fontId="22" fillId="39" borderId="155" xfId="57" applyNumberFormat="1" applyFont="1" applyFill="1" applyBorder="1">
      <alignment/>
      <protection/>
    </xf>
    <xf numFmtId="10" fontId="22" fillId="39" borderId="156" xfId="57" applyNumberFormat="1" applyFont="1" applyFill="1" applyBorder="1">
      <alignment/>
      <protection/>
    </xf>
    <xf numFmtId="10" fontId="22" fillId="39" borderId="156" xfId="57" applyNumberFormat="1" applyFont="1" applyFill="1" applyBorder="1" applyAlignment="1">
      <alignment horizontal="right"/>
      <protection/>
    </xf>
    <xf numFmtId="0" fontId="22" fillId="39" borderId="157" xfId="57" applyFont="1" applyFill="1" applyBorder="1">
      <alignment/>
      <protection/>
    </xf>
    <xf numFmtId="3" fontId="19" fillId="0" borderId="184" xfId="57" applyNumberFormat="1" applyFont="1" applyFill="1" applyBorder="1">
      <alignment/>
      <protection/>
    </xf>
    <xf numFmtId="3" fontId="19" fillId="0" borderId="88" xfId="57" applyNumberFormat="1" applyFont="1" applyFill="1" applyBorder="1">
      <alignment/>
      <protection/>
    </xf>
    <xf numFmtId="10" fontId="22" fillId="0" borderId="46" xfId="57" applyNumberFormat="1" applyFont="1" applyFill="1" applyBorder="1" applyAlignment="1">
      <alignment horizontal="right"/>
      <protection/>
    </xf>
    <xf numFmtId="3" fontId="19" fillId="0" borderId="185" xfId="57" applyNumberFormat="1" applyFont="1" applyFill="1" applyBorder="1">
      <alignment/>
      <protection/>
    </xf>
    <xf numFmtId="3" fontId="19" fillId="0" borderId="186" xfId="57" applyNumberFormat="1" applyFont="1" applyFill="1" applyBorder="1">
      <alignment/>
      <protection/>
    </xf>
    <xf numFmtId="3" fontId="19" fillId="0" borderId="187" xfId="57" applyNumberFormat="1" applyFont="1" applyFill="1" applyBorder="1">
      <alignment/>
      <protection/>
    </xf>
    <xf numFmtId="10" fontId="22" fillId="0" borderId="162" xfId="57" applyNumberFormat="1" applyFont="1" applyFill="1" applyBorder="1" applyAlignment="1">
      <alignment horizontal="right"/>
      <protection/>
    </xf>
    <xf numFmtId="10" fontId="53" fillId="8" borderId="164" xfId="57" applyNumberFormat="1" applyFont="1" applyFill="1" applyBorder="1" applyAlignment="1">
      <alignment horizontal="right" vertical="center"/>
      <protection/>
    </xf>
    <xf numFmtId="3" fontId="53" fillId="8" borderId="188" xfId="57" applyNumberFormat="1" applyFont="1" applyFill="1" applyBorder="1" applyAlignment="1">
      <alignment vertical="center"/>
      <protection/>
    </xf>
    <xf numFmtId="3" fontId="53" fillId="8" borderId="189" xfId="57" applyNumberFormat="1" applyFont="1" applyFill="1" applyBorder="1" applyAlignment="1">
      <alignment vertical="center"/>
      <protection/>
    </xf>
    <xf numFmtId="3" fontId="53" fillId="8" borderId="190" xfId="57" applyNumberFormat="1" applyFont="1" applyFill="1" applyBorder="1" applyAlignment="1">
      <alignment vertical="center"/>
      <protection/>
    </xf>
    <xf numFmtId="3" fontId="53" fillId="8" borderId="0" xfId="57" applyNumberFormat="1" applyFont="1" applyFill="1" applyBorder="1" applyAlignment="1">
      <alignment vertical="center"/>
      <protection/>
    </xf>
    <xf numFmtId="3" fontId="53" fillId="8" borderId="191" xfId="57" applyNumberFormat="1" applyFont="1" applyFill="1" applyBorder="1" applyAlignment="1">
      <alignment vertical="center"/>
      <protection/>
    </xf>
    <xf numFmtId="10" fontId="53" fillId="8" borderId="176" xfId="57" applyNumberFormat="1" applyFont="1" applyFill="1" applyBorder="1" applyAlignment="1">
      <alignment vertical="center"/>
      <protection/>
    </xf>
    <xf numFmtId="10" fontId="53" fillId="8" borderId="176" xfId="57" applyNumberFormat="1" applyFont="1" applyFill="1" applyBorder="1" applyAlignment="1">
      <alignment horizontal="right" vertical="center"/>
      <protection/>
    </xf>
    <xf numFmtId="0" fontId="53" fillId="8" borderId="135" xfId="57" applyNumberFormat="1" applyFont="1" applyFill="1" applyBorder="1" applyAlignment="1">
      <alignment vertical="center"/>
      <protection/>
    </xf>
    <xf numFmtId="0" fontId="19" fillId="35" borderId="169" xfId="57" applyFont="1" applyFill="1" applyBorder="1" applyAlignment="1">
      <alignment horizontal="center" vertical="center" wrapText="1"/>
      <protection/>
    </xf>
    <xf numFmtId="49" fontId="21" fillId="35" borderId="73" xfId="57" applyNumberFormat="1" applyFont="1" applyFill="1" applyBorder="1" applyAlignment="1">
      <alignment horizontal="center" vertical="center" wrapText="1"/>
      <protection/>
    </xf>
    <xf numFmtId="49" fontId="29" fillId="35" borderId="192" xfId="57" applyNumberFormat="1" applyFont="1" applyFill="1" applyBorder="1" applyAlignment="1">
      <alignment horizontal="center" vertical="center" wrapText="1"/>
      <protection/>
    </xf>
    <xf numFmtId="0" fontId="19" fillId="35" borderId="171" xfId="57" applyFont="1" applyFill="1" applyBorder="1" applyAlignment="1">
      <alignment horizontal="center" vertical="center" wrapText="1"/>
      <protection/>
    </xf>
    <xf numFmtId="0" fontId="19" fillId="35" borderId="71" xfId="57" applyFont="1" applyFill="1" applyBorder="1" applyAlignment="1">
      <alignment horizontal="center" vertical="center" wrapText="1"/>
      <protection/>
    </xf>
    <xf numFmtId="0" fontId="55" fillId="0" borderId="121" xfId="57" applyFont="1" applyBorder="1" applyAlignment="1">
      <alignment horizontal="center" vertical="center" wrapText="1"/>
      <protection/>
    </xf>
    <xf numFmtId="1" fontId="21" fillId="35" borderId="164" xfId="57" applyNumberFormat="1" applyFont="1" applyFill="1" applyBorder="1" applyAlignment="1">
      <alignment horizontal="center" vertical="center" wrapText="1"/>
      <protection/>
    </xf>
    <xf numFmtId="49" fontId="30" fillId="35" borderId="188" xfId="57" applyNumberFormat="1" applyFont="1" applyFill="1" applyBorder="1" applyAlignment="1">
      <alignment horizontal="center" vertical="center" wrapText="1"/>
      <protection/>
    </xf>
    <xf numFmtId="49" fontId="30" fillId="35" borderId="193" xfId="57" applyNumberFormat="1" applyFont="1" applyFill="1" applyBorder="1" applyAlignment="1">
      <alignment horizontal="center" vertical="center" wrapText="1"/>
      <protection/>
    </xf>
    <xf numFmtId="1" fontId="21" fillId="35" borderId="176" xfId="57" applyNumberFormat="1" applyFont="1" applyFill="1" applyBorder="1" applyAlignment="1">
      <alignment horizontal="center" vertical="center" wrapText="1"/>
      <protection/>
    </xf>
    <xf numFmtId="1" fontId="21" fillId="35" borderId="177" xfId="57" applyNumberFormat="1" applyFont="1" applyFill="1" applyBorder="1" applyAlignment="1">
      <alignment horizontal="center" vertical="center" wrapText="1"/>
      <protection/>
    </xf>
    <xf numFmtId="49" fontId="39" fillId="35" borderId="194" xfId="57" applyNumberFormat="1" applyFont="1" applyFill="1" applyBorder="1" applyAlignment="1">
      <alignment horizontal="center" vertical="center" wrapText="1"/>
      <protection/>
    </xf>
    <xf numFmtId="1" fontId="21" fillId="35" borderId="152" xfId="57" applyNumberFormat="1" applyFont="1" applyFill="1" applyBorder="1" applyAlignment="1">
      <alignment horizontal="center" vertical="center" wrapText="1"/>
      <protection/>
    </xf>
    <xf numFmtId="1" fontId="21" fillId="35" borderId="156" xfId="57" applyNumberFormat="1" applyFont="1" applyFill="1" applyBorder="1" applyAlignment="1">
      <alignment horizontal="center" vertical="center" wrapText="1"/>
      <protection/>
    </xf>
    <xf numFmtId="1" fontId="21" fillId="35" borderId="49" xfId="57" applyNumberFormat="1" applyFont="1" applyFill="1" applyBorder="1" applyAlignment="1">
      <alignment horizontal="center" vertical="center" wrapText="1"/>
      <protection/>
    </xf>
    <xf numFmtId="10" fontId="53" fillId="38" borderId="164" xfId="57" applyNumberFormat="1" applyFont="1" applyFill="1" applyBorder="1" applyAlignment="1">
      <alignment horizontal="right" vertical="center"/>
      <protection/>
    </xf>
    <xf numFmtId="3" fontId="53" fillId="38" borderId="190" xfId="57" applyNumberFormat="1" applyFont="1" applyFill="1" applyBorder="1" applyAlignment="1">
      <alignment vertical="center"/>
      <protection/>
    </xf>
    <xf numFmtId="3" fontId="53" fillId="38" borderId="0" xfId="57" applyNumberFormat="1" applyFont="1" applyFill="1" applyBorder="1" applyAlignment="1">
      <alignment vertical="center"/>
      <protection/>
    </xf>
    <xf numFmtId="3" fontId="53" fillId="38" borderId="191" xfId="57" applyNumberFormat="1" applyFont="1" applyFill="1" applyBorder="1" applyAlignment="1">
      <alignment vertical="center"/>
      <protection/>
    </xf>
    <xf numFmtId="165" fontId="53" fillId="38" borderId="176" xfId="57" applyNumberFormat="1" applyFont="1" applyFill="1" applyBorder="1" applyAlignment="1">
      <alignment vertical="center"/>
      <protection/>
    </xf>
    <xf numFmtId="0" fontId="53" fillId="38" borderId="135" xfId="57" applyNumberFormat="1" applyFont="1" applyFill="1" applyBorder="1" applyAlignment="1">
      <alignment vertical="center"/>
      <protection/>
    </xf>
    <xf numFmtId="0" fontId="22" fillId="35" borderId="169" xfId="57" applyFont="1" applyFill="1" applyBorder="1" applyAlignment="1">
      <alignment horizontal="center" vertical="center" wrapText="1"/>
      <protection/>
    </xf>
    <xf numFmtId="1" fontId="29" fillId="35" borderId="164" xfId="57" applyNumberFormat="1" applyFont="1" applyFill="1" applyBorder="1" applyAlignment="1">
      <alignment horizontal="center" vertical="center" wrapText="1"/>
      <protection/>
    </xf>
    <xf numFmtId="1" fontId="29" fillId="35" borderId="152" xfId="57" applyNumberFormat="1" applyFont="1" applyFill="1" applyBorder="1" applyAlignment="1">
      <alignment horizontal="center" vertical="center" wrapText="1"/>
      <protection/>
    </xf>
    <xf numFmtId="3" fontId="19" fillId="0" borderId="195" xfId="57" applyNumberFormat="1" applyFont="1" applyFill="1" applyBorder="1">
      <alignment/>
      <protection/>
    </xf>
    <xf numFmtId="3" fontId="19" fillId="0" borderId="43" xfId="57" applyNumberFormat="1" applyFont="1" applyFill="1" applyBorder="1">
      <alignment/>
      <protection/>
    </xf>
    <xf numFmtId="10" fontId="19" fillId="0" borderId="42" xfId="57" applyNumberFormat="1" applyFont="1" applyFill="1" applyBorder="1">
      <alignment/>
      <protection/>
    </xf>
    <xf numFmtId="3" fontId="19" fillId="0" borderId="196" xfId="57" applyNumberFormat="1" applyFont="1" applyFill="1" applyBorder="1">
      <alignment/>
      <protection/>
    </xf>
    <xf numFmtId="3" fontId="29" fillId="39" borderId="183" xfId="57" applyNumberFormat="1" applyFont="1" applyFill="1" applyBorder="1" applyAlignment="1">
      <alignment vertical="center"/>
      <protection/>
    </xf>
    <xf numFmtId="10" fontId="29" fillId="39" borderId="123" xfId="57" applyNumberFormat="1" applyFont="1" applyFill="1" applyBorder="1" applyAlignment="1">
      <alignment horizontal="right" vertical="center"/>
      <protection/>
    </xf>
    <xf numFmtId="3" fontId="29" fillId="39" borderId="87" xfId="57" applyNumberFormat="1" applyFont="1" applyFill="1" applyBorder="1" applyAlignment="1">
      <alignment vertical="center"/>
      <protection/>
    </xf>
    <xf numFmtId="3" fontId="29" fillId="39" borderId="49" xfId="57" applyNumberFormat="1" applyFont="1" applyFill="1" applyBorder="1" applyAlignment="1">
      <alignment vertical="center"/>
      <protection/>
    </xf>
    <xf numFmtId="3" fontId="29" fillId="39" borderId="48" xfId="57" applyNumberFormat="1" applyFont="1" applyFill="1" applyBorder="1" applyAlignment="1">
      <alignment vertical="center"/>
      <protection/>
    </xf>
    <xf numFmtId="10" fontId="29" fillId="39" borderId="46" xfId="57" applyNumberFormat="1" applyFont="1" applyFill="1" applyBorder="1" applyAlignment="1">
      <alignment vertical="center"/>
      <protection/>
    </xf>
    <xf numFmtId="10" fontId="29" fillId="39" borderId="46" xfId="57" applyNumberFormat="1" applyFont="1" applyFill="1" applyBorder="1" applyAlignment="1">
      <alignment horizontal="right" vertical="center"/>
      <protection/>
    </xf>
    <xf numFmtId="0" fontId="29" fillId="39" borderId="90" xfId="57" applyFont="1" applyFill="1" applyBorder="1" applyAlignment="1">
      <alignment vertical="center"/>
      <protection/>
    </xf>
    <xf numFmtId="10" fontId="52" fillId="37" borderId="197" xfId="57" applyNumberFormat="1" applyFont="1" applyFill="1" applyBorder="1" applyAlignment="1">
      <alignment horizontal="right" vertical="center"/>
      <protection/>
    </xf>
    <xf numFmtId="3" fontId="52" fillId="37" borderId="94" xfId="57" applyNumberFormat="1" applyFont="1" applyFill="1" applyBorder="1" applyAlignment="1">
      <alignment vertical="center"/>
      <protection/>
    </xf>
    <xf numFmtId="3" fontId="52" fillId="37" borderId="93" xfId="57" applyNumberFormat="1" applyFont="1" applyFill="1" applyBorder="1" applyAlignment="1">
      <alignment vertical="center"/>
      <protection/>
    </xf>
    <xf numFmtId="3" fontId="52" fillId="37" borderId="98" xfId="57" applyNumberFormat="1" applyFont="1" applyFill="1" applyBorder="1" applyAlignment="1">
      <alignment vertical="center"/>
      <protection/>
    </xf>
    <xf numFmtId="165" fontId="52" fillId="37" borderId="198" xfId="57" applyNumberFormat="1" applyFont="1" applyFill="1" applyBorder="1" applyAlignment="1">
      <alignment vertical="center"/>
      <protection/>
    </xf>
    <xf numFmtId="0" fontId="52" fillId="37" borderId="99" xfId="57" applyNumberFormat="1" applyFont="1" applyFill="1" applyBorder="1" applyAlignment="1">
      <alignment vertical="center"/>
      <protection/>
    </xf>
    <xf numFmtId="0" fontId="54" fillId="35" borderId="76" xfId="57" applyFont="1" applyFill="1" applyBorder="1" applyAlignment="1">
      <alignment vertical="center"/>
      <protection/>
    </xf>
    <xf numFmtId="49" fontId="39" fillId="35" borderId="199" xfId="57" applyNumberFormat="1" applyFont="1" applyFill="1" applyBorder="1" applyAlignment="1">
      <alignment horizontal="center" vertical="center" wrapText="1"/>
      <protection/>
    </xf>
    <xf numFmtId="0" fontId="54" fillId="35" borderId="109" xfId="57" applyFont="1" applyFill="1" applyBorder="1" applyAlignment="1">
      <alignment vertical="center"/>
      <protection/>
    </xf>
    <xf numFmtId="49" fontId="30" fillId="35" borderId="26" xfId="57" applyNumberFormat="1" applyFont="1" applyFill="1" applyBorder="1" applyAlignment="1">
      <alignment horizontal="center" vertical="center" wrapText="1"/>
      <protection/>
    </xf>
    <xf numFmtId="49" fontId="30" fillId="35" borderId="111" xfId="57" applyNumberFormat="1" applyFont="1" applyFill="1" applyBorder="1" applyAlignment="1">
      <alignment horizontal="center" vertical="center" wrapText="1"/>
      <protection/>
    </xf>
    <xf numFmtId="0" fontId="54" fillId="35" borderId="84" xfId="57" applyFont="1" applyFill="1" applyBorder="1" applyAlignment="1">
      <alignment vertical="center"/>
      <protection/>
    </xf>
    <xf numFmtId="1" fontId="39" fillId="35" borderId="118" xfId="57" applyNumberFormat="1" applyFont="1" applyFill="1" applyBorder="1" applyAlignment="1">
      <alignment horizontal="center" vertical="center" wrapText="1"/>
      <protection/>
    </xf>
    <xf numFmtId="10" fontId="53" fillId="37" borderId="164" xfId="57" applyNumberFormat="1" applyFont="1" applyFill="1" applyBorder="1" applyAlignment="1">
      <alignment horizontal="right" vertical="center"/>
      <protection/>
    </xf>
    <xf numFmtId="3" fontId="53" fillId="37" borderId="190" xfId="57" applyNumberFormat="1" applyFont="1" applyFill="1" applyBorder="1" applyAlignment="1">
      <alignment vertical="center"/>
      <protection/>
    </xf>
    <xf numFmtId="3" fontId="53" fillId="37" borderId="189" xfId="57" applyNumberFormat="1" applyFont="1" applyFill="1" applyBorder="1" applyAlignment="1">
      <alignment vertical="center"/>
      <protection/>
    </xf>
    <xf numFmtId="3" fontId="53" fillId="37" borderId="0" xfId="57" applyNumberFormat="1" applyFont="1" applyFill="1" applyBorder="1" applyAlignment="1">
      <alignment vertical="center"/>
      <protection/>
    </xf>
    <xf numFmtId="3" fontId="53" fillId="37" borderId="191" xfId="57" applyNumberFormat="1" applyFont="1" applyFill="1" applyBorder="1" applyAlignment="1">
      <alignment vertical="center"/>
      <protection/>
    </xf>
    <xf numFmtId="10" fontId="53" fillId="37" borderId="176" xfId="57" applyNumberFormat="1" applyFont="1" applyFill="1" applyBorder="1" applyAlignment="1">
      <alignment vertical="center"/>
      <protection/>
    </xf>
    <xf numFmtId="0" fontId="53" fillId="37" borderId="135" xfId="57" applyNumberFormat="1" applyFont="1" applyFill="1" applyBorder="1" applyAlignment="1">
      <alignment vertical="center"/>
      <protection/>
    </xf>
    <xf numFmtId="0" fontId="21" fillId="0" borderId="0" xfId="57" applyFont="1" applyFill="1" applyAlignment="1">
      <alignment vertical="center"/>
      <protection/>
    </xf>
    <xf numFmtId="10" fontId="29" fillId="39" borderId="143" xfId="57" applyNumberFormat="1" applyFont="1" applyFill="1" applyBorder="1" applyAlignment="1">
      <alignment horizontal="right" vertical="center"/>
      <protection/>
    </xf>
    <xf numFmtId="3" fontId="29" fillId="39" borderId="144" xfId="57" applyNumberFormat="1" applyFont="1" applyFill="1" applyBorder="1" applyAlignment="1">
      <alignment vertical="center"/>
      <protection/>
    </xf>
    <xf numFmtId="3" fontId="29" fillId="39" borderId="145" xfId="57" applyNumberFormat="1" applyFont="1" applyFill="1" applyBorder="1" applyAlignment="1">
      <alignment vertical="center"/>
      <protection/>
    </xf>
    <xf numFmtId="3" fontId="29" fillId="39" borderId="146" xfId="57" applyNumberFormat="1" applyFont="1" applyFill="1" applyBorder="1" applyAlignment="1">
      <alignment vertical="center"/>
      <protection/>
    </xf>
    <xf numFmtId="10" fontId="29" fillId="39" borderId="147" xfId="57" applyNumberFormat="1" applyFont="1" applyFill="1" applyBorder="1" applyAlignment="1">
      <alignment vertical="center"/>
      <protection/>
    </xf>
    <xf numFmtId="10" fontId="29" fillId="39" borderId="147" xfId="57" applyNumberFormat="1" applyFont="1" applyFill="1" applyBorder="1" applyAlignment="1">
      <alignment horizontal="right" vertical="center"/>
      <protection/>
    </xf>
    <xf numFmtId="0" fontId="29" fillId="39" borderId="148" xfId="57" applyFont="1" applyFill="1" applyBorder="1" applyAlignment="1">
      <alignment vertical="center"/>
      <protection/>
    </xf>
    <xf numFmtId="165" fontId="53" fillId="37" borderId="176" xfId="57" applyNumberFormat="1" applyFont="1" applyFill="1" applyBorder="1" applyAlignment="1">
      <alignment vertical="center"/>
      <protection/>
    </xf>
    <xf numFmtId="0" fontId="62" fillId="0" borderId="0" xfId="56" applyFont="1" applyFill="1">
      <alignment/>
      <protection/>
    </xf>
    <xf numFmtId="0" fontId="63" fillId="0" borderId="0" xfId="56" applyFont="1" applyFill="1">
      <alignment/>
      <protection/>
    </xf>
    <xf numFmtId="0" fontId="116" fillId="3" borderId="34" xfId="56" applyFont="1" applyFill="1" applyBorder="1">
      <alignment/>
      <protection/>
    </xf>
    <xf numFmtId="0" fontId="117" fillId="3" borderId="33" xfId="56" applyFont="1" applyFill="1" applyBorder="1">
      <alignment/>
      <protection/>
    </xf>
    <xf numFmtId="0" fontId="118" fillId="3" borderId="18" xfId="56" applyFont="1" applyFill="1" applyBorder="1">
      <alignment/>
      <protection/>
    </xf>
    <xf numFmtId="0" fontId="117" fillId="3" borderId="17" xfId="56" applyFont="1" applyFill="1" applyBorder="1">
      <alignment/>
      <protection/>
    </xf>
    <xf numFmtId="0" fontId="119" fillId="3" borderId="18" xfId="56" applyFont="1" applyFill="1" applyBorder="1">
      <alignment/>
      <protection/>
    </xf>
    <xf numFmtId="0" fontId="120" fillId="3" borderId="18" xfId="56" applyFont="1" applyFill="1" applyBorder="1">
      <alignment/>
      <protection/>
    </xf>
    <xf numFmtId="0" fontId="116" fillId="3" borderId="18" xfId="56" applyFont="1" applyFill="1" applyBorder="1">
      <alignment/>
      <protection/>
    </xf>
    <xf numFmtId="0" fontId="116" fillId="3" borderId="200" xfId="56" applyFont="1" applyFill="1" applyBorder="1">
      <alignment/>
      <protection/>
    </xf>
    <xf numFmtId="0" fontId="117" fillId="3" borderId="89" xfId="56" applyFont="1" applyFill="1" applyBorder="1">
      <alignment/>
      <protection/>
    </xf>
    <xf numFmtId="0" fontId="69" fillId="40" borderId="201" xfId="56" applyFont="1" applyFill="1" applyBorder="1" applyAlignment="1">
      <alignment horizontal="center"/>
      <protection/>
    </xf>
    <xf numFmtId="0" fontId="69" fillId="40" borderId="202" xfId="56" applyFont="1" applyFill="1" applyBorder="1" applyAlignment="1">
      <alignment horizontal="center"/>
      <protection/>
    </xf>
    <xf numFmtId="17" fontId="63" fillId="0" borderId="0" xfId="56" applyNumberFormat="1" applyFont="1" applyFill="1">
      <alignment/>
      <protection/>
    </xf>
    <xf numFmtId="0" fontId="121" fillId="40" borderId="18" xfId="56" applyFont="1" applyFill="1" applyBorder="1" applyAlignment="1">
      <alignment horizontal="center"/>
      <protection/>
    </xf>
    <xf numFmtId="0" fontId="121" fillId="40" borderId="17" xfId="56" applyFont="1" applyFill="1" applyBorder="1" applyAlignment="1">
      <alignment horizontal="center"/>
      <protection/>
    </xf>
    <xf numFmtId="0" fontId="71" fillId="40" borderId="18" xfId="56" applyFont="1" applyFill="1" applyBorder="1" applyAlignment="1">
      <alignment horizontal="center"/>
      <protection/>
    </xf>
    <xf numFmtId="0" fontId="71" fillId="40" borderId="17" xfId="56" applyFont="1" applyFill="1" applyBorder="1" applyAlignment="1">
      <alignment horizontal="center"/>
      <protection/>
    </xf>
    <xf numFmtId="0" fontId="63" fillId="40" borderId="14" xfId="56" applyFont="1" applyFill="1" applyBorder="1">
      <alignment/>
      <protection/>
    </xf>
    <xf numFmtId="0" fontId="63" fillId="40" borderId="13" xfId="56" applyFont="1" applyFill="1" applyBorder="1">
      <alignment/>
      <protection/>
    </xf>
    <xf numFmtId="0" fontId="73" fillId="4" borderId="203" xfId="58" applyFont="1" applyFill="1" applyBorder="1">
      <alignment/>
      <protection/>
    </xf>
    <xf numFmtId="0" fontId="74" fillId="4" borderId="169" xfId="45" applyFont="1" applyFill="1" applyBorder="1" applyAlignment="1" applyProtection="1">
      <alignment horizontal="left" indent="1"/>
      <protection/>
    </xf>
    <xf numFmtId="0" fontId="75" fillId="37" borderId="204" xfId="56" applyFont="1" applyFill="1" applyBorder="1">
      <alignment/>
      <protection/>
    </xf>
    <xf numFmtId="0" fontId="76" fillId="37" borderId="40" xfId="45" applyFont="1" applyFill="1" applyBorder="1" applyAlignment="1" applyProtection="1">
      <alignment horizontal="left" indent="1"/>
      <protection/>
    </xf>
    <xf numFmtId="0" fontId="75" fillId="3" borderId="205" xfId="56" applyFont="1" applyFill="1" applyBorder="1">
      <alignment/>
      <protection/>
    </xf>
    <xf numFmtId="0" fontId="76" fillId="3" borderId="149" xfId="45" applyFont="1" applyFill="1" applyBorder="1" applyAlignment="1" applyProtection="1">
      <alignment horizontal="left" indent="1"/>
      <protection/>
    </xf>
    <xf numFmtId="0" fontId="75" fillId="37" borderId="205" xfId="56" applyFont="1" applyFill="1" applyBorder="1">
      <alignment/>
      <protection/>
    </xf>
    <xf numFmtId="0" fontId="76" fillId="37" borderId="149" xfId="45" applyFont="1" applyFill="1" applyBorder="1" applyAlignment="1" applyProtection="1">
      <alignment horizontal="left" indent="1"/>
      <protection/>
    </xf>
    <xf numFmtId="0" fontId="75" fillId="37" borderId="18" xfId="56" applyFont="1" applyFill="1" applyBorder="1">
      <alignment/>
      <protection/>
    </xf>
    <xf numFmtId="0" fontId="76" fillId="37" borderId="123" xfId="45" applyFont="1" applyFill="1" applyBorder="1" applyAlignment="1" applyProtection="1">
      <alignment horizontal="left" indent="1"/>
      <protection/>
    </xf>
    <xf numFmtId="0" fontId="75" fillId="3" borderId="14" xfId="56" applyFont="1" applyFill="1" applyBorder="1">
      <alignment/>
      <protection/>
    </xf>
    <xf numFmtId="0" fontId="76" fillId="3" borderId="169" xfId="45" applyFont="1" applyFill="1" applyBorder="1" applyAlignment="1" applyProtection="1">
      <alignment horizontal="left" indent="1"/>
      <protection/>
    </xf>
    <xf numFmtId="0" fontId="75" fillId="0" borderId="0" xfId="56" applyFont="1" applyFill="1">
      <alignment/>
      <protection/>
    </xf>
    <xf numFmtId="0" fontId="77" fillId="0" borderId="0" xfId="56" applyFont="1" applyFill="1">
      <alignment/>
      <protection/>
    </xf>
    <xf numFmtId="0" fontId="78" fillId="0" borderId="0" xfId="56" applyFont="1" applyFill="1">
      <alignment/>
      <protection/>
    </xf>
    <xf numFmtId="0" fontId="76" fillId="0" borderId="0" xfId="45" applyFont="1" applyFill="1" applyAlignment="1" applyProtection="1">
      <alignment/>
      <protection/>
    </xf>
    <xf numFmtId="0" fontId="122" fillId="7" borderId="206" xfId="59" applyFont="1" applyFill="1" applyBorder="1">
      <alignment/>
      <protection/>
    </xf>
    <xf numFmtId="0" fontId="122" fillId="7" borderId="0" xfId="59" applyFont="1" applyFill="1">
      <alignment/>
      <protection/>
    </xf>
    <xf numFmtId="0" fontId="123" fillId="7" borderId="177" xfId="59" applyFont="1" applyFill="1" applyBorder="1" applyAlignment="1">
      <alignment/>
      <protection/>
    </xf>
    <xf numFmtId="0" fontId="124" fillId="7" borderId="188" xfId="59" applyFont="1" applyFill="1" applyBorder="1" applyAlignment="1">
      <alignment/>
      <protection/>
    </xf>
    <xf numFmtId="37" fontId="125" fillId="38" borderId="207" xfId="45" applyNumberFormat="1" applyFont="1" applyFill="1" applyBorder="1" applyAlignment="1" applyProtection="1">
      <alignment horizontal="center"/>
      <protection/>
    </xf>
    <xf numFmtId="37" fontId="125" fillId="38" borderId="208" xfId="45" applyNumberFormat="1" applyFont="1" applyFill="1" applyBorder="1" applyAlignment="1" applyProtection="1">
      <alignment horizontal="center"/>
      <protection/>
    </xf>
    <xf numFmtId="0" fontId="126" fillId="7" borderId="177" xfId="59" applyFont="1" applyFill="1" applyBorder="1" applyAlignment="1">
      <alignment/>
      <protection/>
    </xf>
    <xf numFmtId="0" fontId="127" fillId="7" borderId="188" xfId="59" applyFont="1" applyFill="1" applyBorder="1" applyAlignment="1">
      <alignment/>
      <protection/>
    </xf>
    <xf numFmtId="37" fontId="128" fillId="7" borderId="0" xfId="61" applyFont="1" applyFill="1">
      <alignment/>
      <protection/>
    </xf>
    <xf numFmtId="37" fontId="129" fillId="7" borderId="0" xfId="61" applyFont="1" applyFill="1">
      <alignment/>
      <protection/>
    </xf>
    <xf numFmtId="37" fontId="130" fillId="7" borderId="0" xfId="61" applyFont="1" applyFill="1">
      <alignment/>
      <protection/>
    </xf>
    <xf numFmtId="37" fontId="131" fillId="7" borderId="0" xfId="61" applyFont="1" applyFill="1" applyAlignment="1">
      <alignment horizontal="left" indent="1"/>
      <protection/>
    </xf>
    <xf numFmtId="37" fontId="132" fillId="7" borderId="0" xfId="61" applyFont="1" applyFill="1">
      <alignment/>
      <protection/>
    </xf>
    <xf numFmtId="2" fontId="132" fillId="7" borderId="0" xfId="61" applyNumberFormat="1" applyFont="1" applyFill="1">
      <alignment/>
      <protection/>
    </xf>
    <xf numFmtId="37" fontId="133" fillId="7" borderId="0" xfId="61" applyFont="1" applyFill="1">
      <alignment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Hipervínculo 3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rmal_Cuadro 1.1 Comportamiento pasajeros y carga MARZO 2009" xfId="60"/>
    <cellStyle name="Normal_Cuadro 1.1 Comportamiento pasajeros y carga MARZO 2009 2" xfId="61"/>
    <cellStyle name="Normal_CUADRO 1.1 DEFINITIVO" xfId="62"/>
    <cellStyle name="Normal_CUADRO 1.2. PAX NACIONAL POR EMPRESA MAR 2009" xfId="63"/>
    <cellStyle name="Normal_CUADRO 1.6 PAX NACIONALES PRINCIPALES RUTAS MAR 200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dxfs count="51"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name val="Cambria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4162425</xdr:colOff>
      <xdr:row>1</xdr:row>
      <xdr:rowOff>76200</xdr:rowOff>
    </xdr:from>
    <xdr:to>
      <xdr:col>2</xdr:col>
      <xdr:colOff>4991100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04775"/>
          <a:ext cx="8286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2</xdr:row>
      <xdr:rowOff>209550</xdr:rowOff>
    </xdr:from>
    <xdr:to>
      <xdr:col>13</xdr:col>
      <xdr:colOff>552450</xdr:colOff>
      <xdr:row>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77375" y="781050"/>
          <a:ext cx="9810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13:C26" comment="" totalsRowShown="0">
  <tableColumns count="2">
    <tableColumn id="1" name="Cuadro 1.1A "/>
    <tableColumn id="2" name="Comportamiento del Transporte aéreo regular y no regular - Pasajeros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n.torres@aerocivil.gov.co" TargetMode="Externa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B1:E32"/>
  <sheetViews>
    <sheetView showGridLines="0" showRowColHeaders="0" tabSelected="1" zoomScale="110" zoomScaleNormal="110" zoomScalePageLayoutView="0" workbookViewId="0" topLeftCell="A1">
      <selection activeCell="D8" sqref="D8"/>
    </sheetView>
  </sheetViews>
  <sheetFormatPr defaultColWidth="11.421875" defaultRowHeight="15"/>
  <cols>
    <col min="1" max="1" width="4.8515625" style="636" customWidth="1"/>
    <col min="2" max="2" width="15.421875" style="636" customWidth="1"/>
    <col min="3" max="3" width="76.421875" style="636" customWidth="1"/>
    <col min="4" max="16384" width="11.421875" style="636" customWidth="1"/>
  </cols>
  <sheetData>
    <row r="1" ht="2.25" customHeight="1" thickBot="1">
      <c r="B1" s="635"/>
    </row>
    <row r="2" spans="2:3" ht="11.25" customHeight="1" thickTop="1">
      <c r="B2" s="637"/>
      <c r="C2" s="638"/>
    </row>
    <row r="3" spans="2:3" ht="21.75" customHeight="1">
      <c r="B3" s="639" t="s">
        <v>302</v>
      </c>
      <c r="C3" s="640"/>
    </row>
    <row r="4" spans="2:3" ht="18" customHeight="1">
      <c r="B4" s="641" t="s">
        <v>303</v>
      </c>
      <c r="C4" s="640"/>
    </row>
    <row r="5" spans="2:3" ht="18" customHeight="1">
      <c r="B5" s="642" t="s">
        <v>304</v>
      </c>
      <c r="C5" s="640"/>
    </row>
    <row r="6" spans="2:3" ht="9" customHeight="1">
      <c r="B6" s="643"/>
      <c r="C6" s="640"/>
    </row>
    <row r="7" spans="2:3" ht="3" customHeight="1">
      <c r="B7" s="644"/>
      <c r="C7" s="645"/>
    </row>
    <row r="8" spans="2:5" ht="24.75">
      <c r="B8" s="646" t="s">
        <v>348</v>
      </c>
      <c r="C8" s="647"/>
      <c r="E8" s="648"/>
    </row>
    <row r="9" spans="2:5" ht="23.25">
      <c r="B9" s="649" t="s">
        <v>78</v>
      </c>
      <c r="C9" s="650"/>
      <c r="E9" s="648"/>
    </row>
    <row r="10" spans="2:3" ht="20.25" customHeight="1">
      <c r="B10" s="651" t="s">
        <v>305</v>
      </c>
      <c r="C10" s="652"/>
    </row>
    <row r="11" spans="2:3" ht="4.5" customHeight="1" thickBot="1">
      <c r="B11" s="653"/>
      <c r="C11" s="654"/>
    </row>
    <row r="12" spans="2:3" ht="19.5" customHeight="1" thickBot="1" thickTop="1">
      <c r="B12" s="655" t="s">
        <v>306</v>
      </c>
      <c r="C12" s="656" t="s">
        <v>307</v>
      </c>
    </row>
    <row r="13" spans="2:3" ht="19.5" customHeight="1" thickTop="1">
      <c r="B13" s="657" t="s">
        <v>308</v>
      </c>
      <c r="C13" s="658" t="s">
        <v>309</v>
      </c>
    </row>
    <row r="14" spans="2:3" ht="19.5" customHeight="1">
      <c r="B14" s="659" t="s">
        <v>310</v>
      </c>
      <c r="C14" s="660" t="s">
        <v>311</v>
      </c>
    </row>
    <row r="15" spans="2:3" ht="19.5" customHeight="1">
      <c r="B15" s="661" t="s">
        <v>312</v>
      </c>
      <c r="C15" s="662" t="s">
        <v>313</v>
      </c>
    </row>
    <row r="16" spans="2:3" ht="19.5" customHeight="1">
      <c r="B16" s="659" t="s">
        <v>314</v>
      </c>
      <c r="C16" s="660" t="s">
        <v>315</v>
      </c>
    </row>
    <row r="17" spans="2:3" ht="19.5" customHeight="1">
      <c r="B17" s="661" t="s">
        <v>316</v>
      </c>
      <c r="C17" s="662" t="s">
        <v>317</v>
      </c>
    </row>
    <row r="18" spans="2:3" ht="19.5" customHeight="1">
      <c r="B18" s="659" t="s">
        <v>318</v>
      </c>
      <c r="C18" s="660" t="s">
        <v>319</v>
      </c>
    </row>
    <row r="19" spans="2:3" ht="19.5" customHeight="1">
      <c r="B19" s="661" t="s">
        <v>320</v>
      </c>
      <c r="C19" s="662" t="s">
        <v>321</v>
      </c>
    </row>
    <row r="20" spans="2:3" ht="19.5" customHeight="1">
      <c r="B20" s="659" t="s">
        <v>322</v>
      </c>
      <c r="C20" s="660" t="s">
        <v>323</v>
      </c>
    </row>
    <row r="21" spans="2:3" ht="19.5" customHeight="1">
      <c r="B21" s="661" t="s">
        <v>324</v>
      </c>
      <c r="C21" s="662" t="s">
        <v>325</v>
      </c>
    </row>
    <row r="22" spans="2:3" ht="19.5" customHeight="1">
      <c r="B22" s="659" t="s">
        <v>326</v>
      </c>
      <c r="C22" s="660" t="s">
        <v>327</v>
      </c>
    </row>
    <row r="23" spans="2:3" ht="19.5" customHeight="1">
      <c r="B23" s="661" t="s">
        <v>328</v>
      </c>
      <c r="C23" s="662" t="s">
        <v>329</v>
      </c>
    </row>
    <row r="24" spans="2:3" ht="19.5" customHeight="1">
      <c r="B24" s="659" t="s">
        <v>330</v>
      </c>
      <c r="C24" s="660" t="s">
        <v>331</v>
      </c>
    </row>
    <row r="25" spans="2:3" ht="19.5" customHeight="1">
      <c r="B25" s="663" t="s">
        <v>332</v>
      </c>
      <c r="C25" s="664" t="s">
        <v>333</v>
      </c>
    </row>
    <row r="26" spans="2:3" ht="19.5" customHeight="1" thickBot="1">
      <c r="B26" s="665" t="s">
        <v>334</v>
      </c>
      <c r="C26" s="666" t="s">
        <v>335</v>
      </c>
    </row>
    <row r="27" ht="10.5" customHeight="1" thickTop="1"/>
    <row r="28" ht="6" customHeight="1"/>
    <row r="29" ht="15">
      <c r="B29" s="667" t="s">
        <v>336</v>
      </c>
    </row>
    <row r="30" ht="14.25">
      <c r="B30" s="668" t="s">
        <v>337</v>
      </c>
    </row>
    <row r="31" ht="13.5">
      <c r="B31" s="669" t="s">
        <v>338</v>
      </c>
    </row>
    <row r="32" ht="12.75">
      <c r="B32" s="670" t="s">
        <v>339</v>
      </c>
    </row>
  </sheetData>
  <sheetProtection/>
  <mergeCells count="3">
    <mergeCell ref="B8:C8"/>
    <mergeCell ref="B9:C9"/>
    <mergeCell ref="B10:C10"/>
  </mergeCells>
  <hyperlinks>
    <hyperlink ref="C15" location="'CUADRO 1,2'!A1" display="Pasajeros Nacionales por empresa"/>
    <hyperlink ref="C16" location="'CUADRO 1,3'!A1" display="Carga nacional por empresa "/>
    <hyperlink ref="C17" location="'CUADRO 1,4'!A1" display="Pasajeros Internacionales por empresa "/>
    <hyperlink ref="C18" location="'CUADRO 1,5'!A1" display="Carga internacional por empresa"/>
    <hyperlink ref="C19" location="'CUADRO 1.6'!A1" display="Pasajeros Nacionales por principales rutas "/>
    <hyperlink ref="C20" location="'CUADRO 1,7'!A1" display="Carga nacional por principales rutas"/>
    <hyperlink ref="C21" location="'CUADRO 1.8'!A1" display="Pasajeros internacionales por principales rutas "/>
    <hyperlink ref="C24" location="'CUADRO 1.9'!A1" display="Carga internacional por principales rutas - Regular y no regular"/>
    <hyperlink ref="B32" r:id="rId1" display="juan.torres@aerocivil.gov.co"/>
    <hyperlink ref="C13" location="'CUADRO 1.1A'!A1" display="Comportamiento del Transporte aéreo regular y no regular - Pasajeros"/>
    <hyperlink ref="C14" location="'CUADRO 1.1B'!A1" display="Comportamiento del Transporte aéreo regular y no regular - Carga"/>
    <hyperlink ref="C22" location="'CUADRO 1.8 B'!A1" display="Pasajeros internacionales por mercado y país"/>
    <hyperlink ref="C23" location="'CUADRO 1.8 C'!A1" display="Pasajeros internacionales por mercado y empresa"/>
    <hyperlink ref="C25" location="'CUADRO 1.9 B'!A1" display="Carga internacional  por mercado y país"/>
    <hyperlink ref="C26" location="'CUADRO 1.9 C'!A1" display="Carga internacional  por mercado y empresa"/>
    <hyperlink ref="C12" location="Novedades!A1" display="Novedades importantes para la interpretación de la información."/>
  </hyperlinks>
  <printOptions/>
  <pageMargins left="0.75" right="0.75" top="1" bottom="1" header="0" footer="0"/>
  <pageSetup horizontalDpi="600" verticalDpi="600" orientation="portrait" r:id="rId4"/>
  <drawing r:id="rId3"/>
  <tableParts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0"/>
  </sheetPr>
  <dimension ref="A1:Q56"/>
  <sheetViews>
    <sheetView showGridLines="0" zoomScale="88" zoomScaleNormal="88" zoomScalePageLayoutView="0" workbookViewId="0" topLeftCell="A1">
      <selection activeCell="A1" sqref="A1"/>
    </sheetView>
  </sheetViews>
  <sheetFormatPr defaultColWidth="9.140625" defaultRowHeight="15"/>
  <cols>
    <col min="1" max="1" width="15.8515625" style="395" customWidth="1"/>
    <col min="2" max="2" width="9.8515625" style="395" customWidth="1"/>
    <col min="3" max="3" width="12.00390625" style="395" customWidth="1"/>
    <col min="4" max="4" width="8.28125" style="395" bestFit="1" customWidth="1"/>
    <col min="5" max="5" width="9.28125" style="395" customWidth="1"/>
    <col min="6" max="6" width="9.7109375" style="395" customWidth="1"/>
    <col min="7" max="7" width="11.7109375" style="395" customWidth="1"/>
    <col min="8" max="8" width="8.28125" style="395" bestFit="1" customWidth="1"/>
    <col min="9" max="9" width="9.00390625" style="395" customWidth="1"/>
    <col min="10" max="10" width="10.421875" style="395" customWidth="1"/>
    <col min="11" max="11" width="12.00390625" style="395" customWidth="1"/>
    <col min="12" max="12" width="8.28125" style="395" bestFit="1" customWidth="1"/>
    <col min="13" max="13" width="9.00390625" style="395" customWidth="1"/>
    <col min="14" max="14" width="9.7109375" style="395" customWidth="1"/>
    <col min="15" max="15" width="11.57421875" style="395" customWidth="1"/>
    <col min="16" max="16" width="8.28125" style="395" bestFit="1" customWidth="1"/>
    <col min="17" max="17" width="10.28125" style="395" customWidth="1"/>
    <col min="18" max="16384" width="9.140625" style="395" customWidth="1"/>
  </cols>
  <sheetData>
    <row r="1" spans="14:17" ht="19.5" thickBot="1">
      <c r="N1" s="455" t="s">
        <v>32</v>
      </c>
      <c r="O1" s="454"/>
      <c r="P1" s="454"/>
      <c r="Q1" s="453"/>
    </row>
    <row r="2" ht="3.75" customHeight="1" thickBot="1"/>
    <row r="3" spans="1:17" ht="24" customHeight="1" thickTop="1">
      <c r="A3" s="444" t="s">
        <v>193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  <c r="Q3" s="442"/>
    </row>
    <row r="4" spans="1:17" ht="23.25" customHeight="1" thickBot="1">
      <c r="A4" s="441" t="s">
        <v>78</v>
      </c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39"/>
    </row>
    <row r="5" spans="1:17" s="434" customFormat="1" ht="20.25" customHeight="1" thickBot="1">
      <c r="A5" s="438" t="s">
        <v>189</v>
      </c>
      <c r="B5" s="436" t="s">
        <v>76</v>
      </c>
      <c r="C5" s="436"/>
      <c r="D5" s="436"/>
      <c r="E5" s="436"/>
      <c r="F5" s="436"/>
      <c r="G5" s="436"/>
      <c r="H5" s="436"/>
      <c r="I5" s="437"/>
      <c r="J5" s="436" t="s">
        <v>75</v>
      </c>
      <c r="K5" s="436"/>
      <c r="L5" s="436"/>
      <c r="M5" s="436"/>
      <c r="N5" s="436"/>
      <c r="O5" s="436"/>
      <c r="P5" s="436"/>
      <c r="Q5" s="435"/>
    </row>
    <row r="6" spans="1:17" s="419" customFormat="1" ht="28.5" customHeight="1" thickBot="1">
      <c r="A6" s="433"/>
      <c r="B6" s="432" t="s">
        <v>74</v>
      </c>
      <c r="C6" s="432"/>
      <c r="D6" s="432"/>
      <c r="E6" s="431"/>
      <c r="F6" s="432" t="s">
        <v>73</v>
      </c>
      <c r="G6" s="432"/>
      <c r="H6" s="432"/>
      <c r="I6" s="431"/>
      <c r="J6" s="429" t="s">
        <v>36</v>
      </c>
      <c r="K6" s="428"/>
      <c r="L6" s="428"/>
      <c r="M6" s="430"/>
      <c r="N6" s="429" t="s">
        <v>37</v>
      </c>
      <c r="O6" s="428"/>
      <c r="P6" s="428"/>
      <c r="Q6" s="430"/>
    </row>
    <row r="7" spans="1:17" s="419" customFormat="1" ht="22.5" customHeight="1" thickBot="1">
      <c r="A7" s="426"/>
      <c r="B7" s="425" t="s">
        <v>26</v>
      </c>
      <c r="C7" s="421" t="s">
        <v>25</v>
      </c>
      <c r="D7" s="421" t="s">
        <v>21</v>
      </c>
      <c r="E7" s="424" t="s">
        <v>72</v>
      </c>
      <c r="F7" s="422" t="s">
        <v>26</v>
      </c>
      <c r="G7" s="421" t="s">
        <v>25</v>
      </c>
      <c r="H7" s="421" t="s">
        <v>21</v>
      </c>
      <c r="I7" s="423" t="s">
        <v>71</v>
      </c>
      <c r="J7" s="422" t="s">
        <v>26</v>
      </c>
      <c r="K7" s="421" t="s">
        <v>25</v>
      </c>
      <c r="L7" s="421" t="s">
        <v>21</v>
      </c>
      <c r="M7" s="423" t="s">
        <v>72</v>
      </c>
      <c r="N7" s="422" t="s">
        <v>26</v>
      </c>
      <c r="O7" s="421" t="s">
        <v>25</v>
      </c>
      <c r="P7" s="421" t="s">
        <v>21</v>
      </c>
      <c r="Q7" s="420" t="s">
        <v>71</v>
      </c>
    </row>
    <row r="8" spans="1:17" s="445" customFormat="1" ht="18" customHeight="1" thickBot="1">
      <c r="A8" s="452" t="s">
        <v>188</v>
      </c>
      <c r="B8" s="451">
        <f>SUM(B9:B54)</f>
        <v>10194.743000000004</v>
      </c>
      <c r="C8" s="447">
        <f>SUM(C9:C54)</f>
        <v>850.2730000000005</v>
      </c>
      <c r="D8" s="447">
        <f>C8+B8</f>
        <v>11045.016000000005</v>
      </c>
      <c r="E8" s="448">
        <f>D8/$D$8</f>
        <v>1</v>
      </c>
      <c r="F8" s="447">
        <f>SUM(F9:F54)</f>
        <v>10275.500999999993</v>
      </c>
      <c r="G8" s="447">
        <f>SUM(G9:G54)</f>
        <v>1345.5129999999988</v>
      </c>
      <c r="H8" s="447">
        <f>G8+F8</f>
        <v>11621.013999999992</v>
      </c>
      <c r="I8" s="450">
        <f>(D8/H8-1)</f>
        <v>-0.049565210058260645</v>
      </c>
      <c r="J8" s="449">
        <f>SUM(J9:J54)</f>
        <v>27608.51200000001</v>
      </c>
      <c r="K8" s="447">
        <f>SUM(K9:K54)</f>
        <v>2343.5799999999863</v>
      </c>
      <c r="L8" s="447">
        <f>K8+J8</f>
        <v>29952.091999999997</v>
      </c>
      <c r="M8" s="448">
        <f>(L8/$L$8)</f>
        <v>1</v>
      </c>
      <c r="N8" s="447">
        <f>SUM(N9:N54)</f>
        <v>27432.843</v>
      </c>
      <c r="O8" s="447">
        <f>SUM(O9:O54)</f>
        <v>3006.0989999999856</v>
      </c>
      <c r="P8" s="447">
        <f>O8+N8</f>
        <v>30438.94199999999</v>
      </c>
      <c r="Q8" s="446">
        <f>(L8/P8-1)</f>
        <v>-0.015994314125635234</v>
      </c>
    </row>
    <row r="9" spans="1:17" s="396" customFormat="1" ht="18" customHeight="1" thickTop="1">
      <c r="A9" s="410" t="s">
        <v>187</v>
      </c>
      <c r="B9" s="409">
        <v>1535.1840000000002</v>
      </c>
      <c r="C9" s="405">
        <v>5.6209999999999996</v>
      </c>
      <c r="D9" s="405">
        <f>C9+B9</f>
        <v>1540.8050000000003</v>
      </c>
      <c r="E9" s="408">
        <f>D9/$D$8</f>
        <v>0.13950228772869136</v>
      </c>
      <c r="F9" s="406">
        <v>1500.9299999999998</v>
      </c>
      <c r="G9" s="405">
        <v>75.348</v>
      </c>
      <c r="H9" s="405">
        <f>G9+F9</f>
        <v>1576.2779999999998</v>
      </c>
      <c r="I9" s="407">
        <f>(D9/H9-1)</f>
        <v>-0.022504279067524613</v>
      </c>
      <c r="J9" s="406">
        <v>4178.299999999999</v>
      </c>
      <c r="K9" s="405">
        <v>11.508</v>
      </c>
      <c r="L9" s="405">
        <f>K9+J9</f>
        <v>4189.807999999999</v>
      </c>
      <c r="M9" s="407">
        <f>(L9/$L$8)</f>
        <v>0.13988365153258742</v>
      </c>
      <c r="N9" s="406">
        <v>3963.746</v>
      </c>
      <c r="O9" s="405">
        <v>93.25800000000001</v>
      </c>
      <c r="P9" s="405">
        <f>O9+N9</f>
        <v>4057.004</v>
      </c>
      <c r="Q9" s="404">
        <f>(L9/P9-1)</f>
        <v>0.032734500631500296</v>
      </c>
    </row>
    <row r="10" spans="1:17" s="396" customFormat="1" ht="18" customHeight="1">
      <c r="A10" s="410" t="s">
        <v>184</v>
      </c>
      <c r="B10" s="409">
        <v>1506.943</v>
      </c>
      <c r="C10" s="405">
        <v>19.107999999999997</v>
      </c>
      <c r="D10" s="405">
        <f>C10+B10</f>
        <v>1526.051</v>
      </c>
      <c r="E10" s="408">
        <f>D10/$D$8</f>
        <v>0.13816648160582104</v>
      </c>
      <c r="F10" s="406">
        <v>1395.2549999999999</v>
      </c>
      <c r="G10" s="405">
        <v>14.302999999999999</v>
      </c>
      <c r="H10" s="405">
        <f>G10+F10</f>
        <v>1409.558</v>
      </c>
      <c r="I10" s="407">
        <f>(D10/H10-1)</f>
        <v>0.08264505610978756</v>
      </c>
      <c r="J10" s="406">
        <v>4069.8149999999996</v>
      </c>
      <c r="K10" s="405">
        <v>22.665</v>
      </c>
      <c r="L10" s="405">
        <f>K10+J10</f>
        <v>4092.4799999999996</v>
      </c>
      <c r="M10" s="407">
        <f>(L10/$L$8)</f>
        <v>0.13663419570158905</v>
      </c>
      <c r="N10" s="406">
        <v>3606.9579999999996</v>
      </c>
      <c r="O10" s="405">
        <v>45.337</v>
      </c>
      <c r="P10" s="405">
        <f>O10+N10</f>
        <v>3652.2949999999996</v>
      </c>
      <c r="Q10" s="404">
        <f>(L10/P10-1)</f>
        <v>0.12052284933172164</v>
      </c>
    </row>
    <row r="11" spans="1:17" s="396" customFormat="1" ht="18" customHeight="1">
      <c r="A11" s="410" t="s">
        <v>160</v>
      </c>
      <c r="B11" s="409">
        <v>1398.7920000000001</v>
      </c>
      <c r="C11" s="405">
        <v>0</v>
      </c>
      <c r="D11" s="405">
        <f>C11+B11</f>
        <v>1398.7920000000001</v>
      </c>
      <c r="E11" s="408">
        <f>D11/$D$8</f>
        <v>0.12664463319926378</v>
      </c>
      <c r="F11" s="406">
        <v>1249.7909999999997</v>
      </c>
      <c r="G11" s="405">
        <v>56.31399999999999</v>
      </c>
      <c r="H11" s="405">
        <f>G11+F11</f>
        <v>1306.1049999999998</v>
      </c>
      <c r="I11" s="407">
        <f>(D11/H11-1)</f>
        <v>0.07096443241546457</v>
      </c>
      <c r="J11" s="406">
        <v>3155.9680000000003</v>
      </c>
      <c r="K11" s="405"/>
      <c r="L11" s="405">
        <f>K11+J11</f>
        <v>3155.9680000000003</v>
      </c>
      <c r="M11" s="407">
        <f>(L11/$L$8)</f>
        <v>0.10536719772361812</v>
      </c>
      <c r="N11" s="406">
        <v>3137.2290000000003</v>
      </c>
      <c r="O11" s="405">
        <v>60.120999999999995</v>
      </c>
      <c r="P11" s="405">
        <f>O11+N11</f>
        <v>3197.3500000000004</v>
      </c>
      <c r="Q11" s="404">
        <f>(L11/P11-1)</f>
        <v>-0.012942593084898424</v>
      </c>
    </row>
    <row r="12" spans="1:17" s="396" customFormat="1" ht="18" customHeight="1">
      <c r="A12" s="410" t="s">
        <v>186</v>
      </c>
      <c r="B12" s="409">
        <v>1305.974</v>
      </c>
      <c r="C12" s="405">
        <v>1.6510000000000002</v>
      </c>
      <c r="D12" s="405">
        <f>C12+B12</f>
        <v>1307.625</v>
      </c>
      <c r="E12" s="408">
        <f>D12/$D$8</f>
        <v>0.11839050301058861</v>
      </c>
      <c r="F12" s="406">
        <v>1303.0860000000002</v>
      </c>
      <c r="G12" s="405">
        <v>0.20600000000000002</v>
      </c>
      <c r="H12" s="405">
        <f>G12+F12</f>
        <v>1303.2920000000001</v>
      </c>
      <c r="I12" s="407">
        <f>(D12/H12-1)</f>
        <v>0.0033246578663874704</v>
      </c>
      <c r="J12" s="406">
        <v>3975.124999999999</v>
      </c>
      <c r="K12" s="405">
        <v>4.885999999999999</v>
      </c>
      <c r="L12" s="405">
        <f>K12+J12</f>
        <v>3980.010999999999</v>
      </c>
      <c r="M12" s="407">
        <f>(L12/$L$8)</f>
        <v>0.13287923260919468</v>
      </c>
      <c r="N12" s="406">
        <v>3361.886</v>
      </c>
      <c r="O12" s="405">
        <v>1.556</v>
      </c>
      <c r="P12" s="405">
        <f>O12+N12</f>
        <v>3363.442</v>
      </c>
      <c r="Q12" s="404">
        <f>(L12/P12-1)</f>
        <v>0.1833148899252608</v>
      </c>
    </row>
    <row r="13" spans="1:17" s="396" customFormat="1" ht="18" customHeight="1">
      <c r="A13" s="410" t="s">
        <v>185</v>
      </c>
      <c r="B13" s="409">
        <v>687.1070000000002</v>
      </c>
      <c r="C13" s="405">
        <v>1.967</v>
      </c>
      <c r="D13" s="405">
        <f>C13+B13</f>
        <v>689.0740000000002</v>
      </c>
      <c r="E13" s="408">
        <f>D13/$D$8</f>
        <v>0.06238777743735273</v>
      </c>
      <c r="F13" s="406">
        <v>544.883</v>
      </c>
      <c r="G13" s="405">
        <v>4.439</v>
      </c>
      <c r="H13" s="405">
        <f>G13+F13</f>
        <v>549.322</v>
      </c>
      <c r="I13" s="407">
        <f>(D13/H13-1)</f>
        <v>0.2544081613334259</v>
      </c>
      <c r="J13" s="406">
        <v>1427.675</v>
      </c>
      <c r="K13" s="405">
        <v>6.202999999999998</v>
      </c>
      <c r="L13" s="405">
        <f>K13+J13</f>
        <v>1433.878</v>
      </c>
      <c r="M13" s="407">
        <f>(L13/$L$8)</f>
        <v>0.04787238233643246</v>
      </c>
      <c r="N13" s="406">
        <v>1517.9529999999997</v>
      </c>
      <c r="O13" s="405">
        <v>23.177000000000003</v>
      </c>
      <c r="P13" s="405">
        <f>O13+N13</f>
        <v>1541.1299999999997</v>
      </c>
      <c r="Q13" s="404">
        <f>(L13/P13-1)</f>
        <v>-0.06959309078403497</v>
      </c>
    </row>
    <row r="14" spans="1:17" s="396" customFormat="1" ht="18" customHeight="1">
      <c r="A14" s="410" t="s">
        <v>179</v>
      </c>
      <c r="B14" s="409">
        <v>411.86599999999993</v>
      </c>
      <c r="C14" s="405">
        <v>49.239000000000004</v>
      </c>
      <c r="D14" s="405">
        <f>C14+B14</f>
        <v>461.1049999999999</v>
      </c>
      <c r="E14" s="408">
        <f>D14/$D$8</f>
        <v>0.04174778922909661</v>
      </c>
      <c r="F14" s="406">
        <v>345.331</v>
      </c>
      <c r="G14" s="405">
        <v>13.07</v>
      </c>
      <c r="H14" s="405">
        <f>G14+F14</f>
        <v>358.401</v>
      </c>
      <c r="I14" s="407">
        <f>(D14/H14-1)</f>
        <v>0.28656170044168383</v>
      </c>
      <c r="J14" s="406">
        <v>1155.7369999999999</v>
      </c>
      <c r="K14" s="405">
        <v>88.24100000000001</v>
      </c>
      <c r="L14" s="405">
        <f>K14+J14</f>
        <v>1243.9779999999998</v>
      </c>
      <c r="M14" s="407">
        <f>(L14/$L$8)</f>
        <v>0.041532257579871217</v>
      </c>
      <c r="N14" s="406">
        <v>1000.5440000000001</v>
      </c>
      <c r="O14" s="405">
        <v>48.153</v>
      </c>
      <c r="P14" s="405">
        <f>O14+N14</f>
        <v>1048.6970000000001</v>
      </c>
      <c r="Q14" s="404">
        <f>(L14/P14-1)</f>
        <v>0.18621298621050664</v>
      </c>
    </row>
    <row r="15" spans="1:17" s="396" customFormat="1" ht="18" customHeight="1">
      <c r="A15" s="410" t="s">
        <v>177</v>
      </c>
      <c r="B15" s="409">
        <v>381.93300000000005</v>
      </c>
      <c r="C15" s="405">
        <v>30.119</v>
      </c>
      <c r="D15" s="405">
        <f>C15+B15</f>
        <v>412.052</v>
      </c>
      <c r="E15" s="408">
        <f>D15/$D$8</f>
        <v>0.03730660055177827</v>
      </c>
      <c r="F15" s="406">
        <v>219.45</v>
      </c>
      <c r="G15" s="405">
        <v>10.395000000000003</v>
      </c>
      <c r="H15" s="405">
        <f>G15+F15</f>
        <v>229.845</v>
      </c>
      <c r="I15" s="407">
        <f>(D15/H15-1)</f>
        <v>0.7927385846983839</v>
      </c>
      <c r="J15" s="406">
        <v>1027.6989999999998</v>
      </c>
      <c r="K15" s="405">
        <v>71.215</v>
      </c>
      <c r="L15" s="405">
        <f>K15+J15</f>
        <v>1098.9139999999998</v>
      </c>
      <c r="M15" s="407">
        <f>(L15/$L$8)</f>
        <v>0.036689056644190324</v>
      </c>
      <c r="N15" s="406">
        <v>529.8749999999999</v>
      </c>
      <c r="O15" s="405">
        <v>25.965</v>
      </c>
      <c r="P15" s="405">
        <f>O15+N15</f>
        <v>555.8399999999999</v>
      </c>
      <c r="Q15" s="404">
        <f>(L15/P15-1)</f>
        <v>0.9770329591249278</v>
      </c>
    </row>
    <row r="16" spans="1:17" s="396" customFormat="1" ht="18" customHeight="1">
      <c r="A16" s="410" t="s">
        <v>180</v>
      </c>
      <c r="B16" s="409">
        <v>202.92700000000002</v>
      </c>
      <c r="C16" s="405">
        <v>0.35</v>
      </c>
      <c r="D16" s="405">
        <f>C16+B16</f>
        <v>203.27700000000002</v>
      </c>
      <c r="E16" s="408">
        <f>D16/$D$8</f>
        <v>0.018404409735576655</v>
      </c>
      <c r="F16" s="406">
        <v>212.579</v>
      </c>
      <c r="G16" s="405">
        <v>2.15</v>
      </c>
      <c r="H16" s="405">
        <f>G16+F16</f>
        <v>214.729</v>
      </c>
      <c r="I16" s="407">
        <f>(D16/H16-1)</f>
        <v>-0.05333233983299879</v>
      </c>
      <c r="J16" s="406">
        <v>539.772</v>
      </c>
      <c r="K16" s="405">
        <v>2.285</v>
      </c>
      <c r="L16" s="405">
        <f>K16+J16</f>
        <v>542.057</v>
      </c>
      <c r="M16" s="407">
        <f>(L16/$L$8)</f>
        <v>0.01809746711515176</v>
      </c>
      <c r="N16" s="406">
        <v>556.8790000000001</v>
      </c>
      <c r="O16" s="405">
        <v>2.543</v>
      </c>
      <c r="P16" s="405">
        <f>O16+N16</f>
        <v>559.4220000000001</v>
      </c>
      <c r="Q16" s="404">
        <f>(L16/P16-1)</f>
        <v>-0.031040967284089893</v>
      </c>
    </row>
    <row r="17" spans="1:17" s="396" customFormat="1" ht="18" customHeight="1">
      <c r="A17" s="410" t="s">
        <v>178</v>
      </c>
      <c r="B17" s="409">
        <v>185.27699999999996</v>
      </c>
      <c r="C17" s="405">
        <v>1.4500000000000002</v>
      </c>
      <c r="D17" s="405">
        <f>C17+B17</f>
        <v>186.72699999999995</v>
      </c>
      <c r="E17" s="408">
        <f>D17/$D$8</f>
        <v>0.01690599633354989</v>
      </c>
      <c r="F17" s="406">
        <v>149.226</v>
      </c>
      <c r="G17" s="405">
        <v>2.322</v>
      </c>
      <c r="H17" s="405">
        <f>G17+F17</f>
        <v>151.548</v>
      </c>
      <c r="I17" s="407">
        <f>(D17/H17-1)</f>
        <v>0.23213107398316013</v>
      </c>
      <c r="J17" s="406">
        <v>470.70099999999996</v>
      </c>
      <c r="K17" s="405">
        <v>3.0300000000000002</v>
      </c>
      <c r="L17" s="405">
        <f>K17+J17</f>
        <v>473.73099999999994</v>
      </c>
      <c r="M17" s="407">
        <f>(L17/$L$8)</f>
        <v>0.01581629089547401</v>
      </c>
      <c r="N17" s="406">
        <v>380.18</v>
      </c>
      <c r="O17" s="405">
        <v>5.412</v>
      </c>
      <c r="P17" s="405">
        <f>O17+N17</f>
        <v>385.592</v>
      </c>
      <c r="Q17" s="404">
        <f>(L17/P17-1)</f>
        <v>0.22858098715740982</v>
      </c>
    </row>
    <row r="18" spans="1:17" s="396" customFormat="1" ht="18" customHeight="1">
      <c r="A18" s="410" t="s">
        <v>183</v>
      </c>
      <c r="B18" s="409">
        <v>178.578</v>
      </c>
      <c r="C18" s="405">
        <v>2.44</v>
      </c>
      <c r="D18" s="405">
        <f>C18+B18</f>
        <v>181.018</v>
      </c>
      <c r="E18" s="408">
        <f>D18/$D$8</f>
        <v>0.016389111613781267</v>
      </c>
      <c r="F18" s="406">
        <v>161.296</v>
      </c>
      <c r="G18" s="405">
        <v>1.453</v>
      </c>
      <c r="H18" s="405">
        <f>G18+F18</f>
        <v>162.749</v>
      </c>
      <c r="I18" s="407">
        <f>(D18/H18-1)</f>
        <v>0.11225260984706509</v>
      </c>
      <c r="J18" s="406">
        <v>476.309</v>
      </c>
      <c r="K18" s="405">
        <v>8.531</v>
      </c>
      <c r="L18" s="405">
        <f>K18+J18</f>
        <v>484.84000000000003</v>
      </c>
      <c r="M18" s="407">
        <f>(L18/$L$8)</f>
        <v>0.01618718318573541</v>
      </c>
      <c r="N18" s="406">
        <v>399.785</v>
      </c>
      <c r="O18" s="405">
        <v>28.449</v>
      </c>
      <c r="P18" s="405">
        <f>O18+N18</f>
        <v>428.23400000000004</v>
      </c>
      <c r="Q18" s="404">
        <f>(L18/P18-1)</f>
        <v>0.13218474011872017</v>
      </c>
    </row>
    <row r="19" spans="1:17" s="396" customFormat="1" ht="18" customHeight="1">
      <c r="A19" s="410" t="s">
        <v>182</v>
      </c>
      <c r="B19" s="409">
        <v>159.018</v>
      </c>
      <c r="C19" s="405">
        <v>0.8759999999999999</v>
      </c>
      <c r="D19" s="405">
        <f>C19+B19</f>
        <v>159.894</v>
      </c>
      <c r="E19" s="408">
        <f>D19/$D$8</f>
        <v>0.014476574773635452</v>
      </c>
      <c r="F19" s="406">
        <v>160.272</v>
      </c>
      <c r="G19" s="405">
        <v>4.837999999999999</v>
      </c>
      <c r="H19" s="405">
        <f>G19+F19</f>
        <v>165.10999999999999</v>
      </c>
      <c r="I19" s="407">
        <f>(D19/H19-1)</f>
        <v>-0.03159106050511773</v>
      </c>
      <c r="J19" s="406">
        <v>415.82200000000006</v>
      </c>
      <c r="K19" s="405">
        <v>7.340999999999999</v>
      </c>
      <c r="L19" s="405">
        <f>K19+J19</f>
        <v>423.16300000000007</v>
      </c>
      <c r="M19" s="407">
        <f>(L19/$L$8)</f>
        <v>0.014127994799161278</v>
      </c>
      <c r="N19" s="406">
        <v>535.931</v>
      </c>
      <c r="O19" s="405">
        <v>21.147000000000002</v>
      </c>
      <c r="P19" s="405">
        <f>O19+N19</f>
        <v>557.0780000000001</v>
      </c>
      <c r="Q19" s="404">
        <f>(L19/P19-1)</f>
        <v>-0.2403882400669206</v>
      </c>
    </row>
    <row r="20" spans="1:17" s="396" customFormat="1" ht="18" customHeight="1">
      <c r="A20" s="410" t="s">
        <v>157</v>
      </c>
      <c r="B20" s="409">
        <v>148.584</v>
      </c>
      <c r="C20" s="405">
        <v>1.4209999999999998</v>
      </c>
      <c r="D20" s="405">
        <f>C20+B20</f>
        <v>150.005</v>
      </c>
      <c r="E20" s="408">
        <f>D20/$D$8</f>
        <v>0.013581238813959158</v>
      </c>
      <c r="F20" s="406">
        <v>93.50399999999999</v>
      </c>
      <c r="G20" s="405">
        <v>0.6</v>
      </c>
      <c r="H20" s="405">
        <f>G20+F20</f>
        <v>94.10399999999998</v>
      </c>
      <c r="I20" s="407">
        <f>(D20/H20-1)</f>
        <v>0.5940342599676955</v>
      </c>
      <c r="J20" s="406">
        <v>369.15000000000003</v>
      </c>
      <c r="K20" s="405">
        <v>3.719</v>
      </c>
      <c r="L20" s="405">
        <f>K20+J20</f>
        <v>372.869</v>
      </c>
      <c r="M20" s="407">
        <f>(L20/$L$8)</f>
        <v>0.012448846644835362</v>
      </c>
      <c r="N20" s="406">
        <v>280.46099999999996</v>
      </c>
      <c r="O20" s="405">
        <v>3.165</v>
      </c>
      <c r="P20" s="405">
        <f>O20+N20</f>
        <v>283.626</v>
      </c>
      <c r="Q20" s="404">
        <f>(L20/P20-1)</f>
        <v>0.3146502788883956</v>
      </c>
    </row>
    <row r="21" spans="1:17" s="396" customFormat="1" ht="18" customHeight="1">
      <c r="A21" s="410" t="s">
        <v>181</v>
      </c>
      <c r="B21" s="409">
        <v>128.772</v>
      </c>
      <c r="C21" s="405">
        <v>0.168</v>
      </c>
      <c r="D21" s="405">
        <f>C21+B21</f>
        <v>128.94</v>
      </c>
      <c r="E21" s="408">
        <f>D21/$D$8</f>
        <v>0.011674043749687637</v>
      </c>
      <c r="F21" s="406">
        <v>136.059</v>
      </c>
      <c r="G21" s="405">
        <v>0.06</v>
      </c>
      <c r="H21" s="405">
        <f>G21+F21</f>
        <v>136.119</v>
      </c>
      <c r="I21" s="407">
        <f>(D21/H21-1)</f>
        <v>-0.05274061666629937</v>
      </c>
      <c r="J21" s="406">
        <v>317.043</v>
      </c>
      <c r="K21" s="405">
        <v>1.5499999999999998</v>
      </c>
      <c r="L21" s="405">
        <f>K21+J21</f>
        <v>318.593</v>
      </c>
      <c r="M21" s="407">
        <f>(L21/$L$8)</f>
        <v>0.010636752851854222</v>
      </c>
      <c r="N21" s="406">
        <v>363.593</v>
      </c>
      <c r="O21" s="405">
        <v>0.6599999999999999</v>
      </c>
      <c r="P21" s="405">
        <f>O21+N21</f>
        <v>364.25300000000004</v>
      </c>
      <c r="Q21" s="404">
        <f>(L21/P21-1)</f>
        <v>-0.1253524336107047</v>
      </c>
    </row>
    <row r="22" spans="1:17" s="396" customFormat="1" ht="18" customHeight="1">
      <c r="A22" s="410" t="s">
        <v>159</v>
      </c>
      <c r="B22" s="409">
        <v>75.349</v>
      </c>
      <c r="C22" s="405">
        <v>25.904999999999998</v>
      </c>
      <c r="D22" s="405">
        <f>C22+B22</f>
        <v>101.254</v>
      </c>
      <c r="E22" s="408">
        <f>D22/$D$8</f>
        <v>0.009167392786031271</v>
      </c>
      <c r="F22" s="406">
        <v>75.882</v>
      </c>
      <c r="G22" s="405">
        <v>22.419</v>
      </c>
      <c r="H22" s="405">
        <f>G22+F22</f>
        <v>98.301</v>
      </c>
      <c r="I22" s="407">
        <f>(D22/H22-1)</f>
        <v>0.030040386160873345</v>
      </c>
      <c r="J22" s="406">
        <v>232.11899999999997</v>
      </c>
      <c r="K22" s="405">
        <v>73.11</v>
      </c>
      <c r="L22" s="405">
        <f>K22+J22</f>
        <v>305.229</v>
      </c>
      <c r="M22" s="407">
        <f>(L22/$L$8)</f>
        <v>0.01019057366677426</v>
      </c>
      <c r="N22" s="406">
        <v>235.377</v>
      </c>
      <c r="O22" s="405">
        <v>50.376999999999995</v>
      </c>
      <c r="P22" s="405">
        <f>O22+N22</f>
        <v>285.754</v>
      </c>
      <c r="Q22" s="404">
        <f>(L22/P22-1)</f>
        <v>0.06815302672928447</v>
      </c>
    </row>
    <row r="23" spans="1:17" s="396" customFormat="1" ht="18" customHeight="1">
      <c r="A23" s="410" t="s">
        <v>163</v>
      </c>
      <c r="B23" s="409">
        <v>71.819</v>
      </c>
      <c r="C23" s="405">
        <v>0</v>
      </c>
      <c r="D23" s="405">
        <f>C23+B23</f>
        <v>71.819</v>
      </c>
      <c r="E23" s="408">
        <f>D23/$D$8</f>
        <v>0.006502389856203012</v>
      </c>
      <c r="F23" s="406">
        <v>47.02</v>
      </c>
      <c r="G23" s="405">
        <v>84.288</v>
      </c>
      <c r="H23" s="405">
        <f>G23+F23</f>
        <v>131.308</v>
      </c>
      <c r="I23" s="407">
        <f>(D23/H23-1)</f>
        <v>-0.45304931915801017</v>
      </c>
      <c r="J23" s="406">
        <v>265.43300000000005</v>
      </c>
      <c r="K23" s="405"/>
      <c r="L23" s="405">
        <f>K23+J23</f>
        <v>265.43300000000005</v>
      </c>
      <c r="M23" s="407">
        <f>(L23/$L$8)</f>
        <v>0.008861918559812118</v>
      </c>
      <c r="N23" s="406">
        <v>120.88700000000001</v>
      </c>
      <c r="O23" s="405">
        <v>258.92</v>
      </c>
      <c r="P23" s="405">
        <f>O23+N23</f>
        <v>379.807</v>
      </c>
      <c r="Q23" s="404">
        <f>(L23/P23-1)</f>
        <v>-0.3011371565031713</v>
      </c>
    </row>
    <row r="24" spans="1:17" s="396" customFormat="1" ht="18" customHeight="1">
      <c r="A24" s="410" t="s">
        <v>174</v>
      </c>
      <c r="B24" s="409">
        <v>63.601000000000006</v>
      </c>
      <c r="C24" s="405">
        <v>0</v>
      </c>
      <c r="D24" s="405">
        <f>C24+B24</f>
        <v>63.601000000000006</v>
      </c>
      <c r="E24" s="408">
        <f>D24/$D$8</f>
        <v>0.0057583438539156465</v>
      </c>
      <c r="F24" s="406">
        <v>114.821</v>
      </c>
      <c r="G24" s="405">
        <v>6.821000000000001</v>
      </c>
      <c r="H24" s="405">
        <f>G24+F24</f>
        <v>121.642</v>
      </c>
      <c r="I24" s="407">
        <f>(D24/H24-1)</f>
        <v>-0.47714605152825496</v>
      </c>
      <c r="J24" s="406">
        <v>190.28900000000002</v>
      </c>
      <c r="K24" s="405">
        <v>2.683</v>
      </c>
      <c r="L24" s="405">
        <f>K24+J24</f>
        <v>192.972</v>
      </c>
      <c r="M24" s="407">
        <f>(L24/$L$8)</f>
        <v>0.006442688544092347</v>
      </c>
      <c r="N24" s="406">
        <v>235.497</v>
      </c>
      <c r="O24" s="405">
        <v>6.821000000000001</v>
      </c>
      <c r="P24" s="405">
        <f>O24+N24</f>
        <v>242.318</v>
      </c>
      <c r="Q24" s="404">
        <f>(L24/P24-1)</f>
        <v>-0.2036414958855719</v>
      </c>
    </row>
    <row r="25" spans="1:17" s="396" customFormat="1" ht="18" customHeight="1">
      <c r="A25" s="410" t="s">
        <v>162</v>
      </c>
      <c r="B25" s="409">
        <v>36.572</v>
      </c>
      <c r="C25" s="405">
        <v>25.341</v>
      </c>
      <c r="D25" s="405">
        <f>C25+B25</f>
        <v>61.913000000000004</v>
      </c>
      <c r="E25" s="408">
        <f>D25/$D$8</f>
        <v>0.005605514740766331</v>
      </c>
      <c r="F25" s="406">
        <v>55.57</v>
      </c>
      <c r="G25" s="405">
        <v>38.324</v>
      </c>
      <c r="H25" s="405">
        <f>G25+F25</f>
        <v>93.894</v>
      </c>
      <c r="I25" s="407">
        <f>(D25/H25-1)</f>
        <v>-0.34060749355656383</v>
      </c>
      <c r="J25" s="406">
        <v>117.763</v>
      </c>
      <c r="K25" s="405">
        <v>33.658</v>
      </c>
      <c r="L25" s="405">
        <f>K25+J25</f>
        <v>151.421</v>
      </c>
      <c r="M25" s="407">
        <f>(L25/$L$8)</f>
        <v>0.005055439867105109</v>
      </c>
      <c r="N25" s="406">
        <v>174.99900000000002</v>
      </c>
      <c r="O25" s="405">
        <v>94.08399999999999</v>
      </c>
      <c r="P25" s="405">
        <f>O25+N25</f>
        <v>269.083</v>
      </c>
      <c r="Q25" s="404">
        <f>(L25/P25-1)</f>
        <v>-0.43727028463336604</v>
      </c>
    </row>
    <row r="26" spans="1:17" s="396" customFormat="1" ht="18" customHeight="1">
      <c r="A26" s="410" t="s">
        <v>166</v>
      </c>
      <c r="B26" s="409">
        <v>30.483</v>
      </c>
      <c r="C26" s="405">
        <v>31.294</v>
      </c>
      <c r="D26" s="405">
        <f>C26+B26</f>
        <v>61.777</v>
      </c>
      <c r="E26" s="408">
        <f>D26/$D$8</f>
        <v>0.00559320149468321</v>
      </c>
      <c r="F26" s="406">
        <v>40.568</v>
      </c>
      <c r="G26" s="405">
        <v>18</v>
      </c>
      <c r="H26" s="405">
        <f>G26+F26</f>
        <v>58.568</v>
      </c>
      <c r="I26" s="407">
        <f>(D26/H26-1)</f>
        <v>0.05479101215680915</v>
      </c>
      <c r="J26" s="406">
        <v>72.372</v>
      </c>
      <c r="K26" s="405">
        <v>74.531</v>
      </c>
      <c r="L26" s="405">
        <f>K26+J26</f>
        <v>146.90300000000002</v>
      </c>
      <c r="M26" s="407">
        <f>(L26/$L$8)</f>
        <v>0.004904598984271284</v>
      </c>
      <c r="N26" s="406">
        <v>98.611</v>
      </c>
      <c r="O26" s="405">
        <v>35.772999999999996</v>
      </c>
      <c r="P26" s="405">
        <f>O26+N26</f>
        <v>134.38400000000001</v>
      </c>
      <c r="Q26" s="404">
        <f>(L26/P26-1)</f>
        <v>0.09315841171568051</v>
      </c>
    </row>
    <row r="27" spans="1:17" s="396" customFormat="1" ht="18" customHeight="1">
      <c r="A27" s="410" t="s">
        <v>172</v>
      </c>
      <c r="B27" s="409">
        <v>45.581</v>
      </c>
      <c r="C27" s="405">
        <v>10.799</v>
      </c>
      <c r="D27" s="405">
        <f>C27+B27</f>
        <v>56.38</v>
      </c>
      <c r="E27" s="408">
        <f>D27/$D$8</f>
        <v>0.005104564810046448</v>
      </c>
      <c r="F27" s="406">
        <v>24.421999999999997</v>
      </c>
      <c r="G27" s="405">
        <v>1.9939999999999998</v>
      </c>
      <c r="H27" s="405">
        <f>G27+F27</f>
        <v>26.415999999999997</v>
      </c>
      <c r="I27" s="407">
        <f>(D27/H27-1)</f>
        <v>1.1343125378558452</v>
      </c>
      <c r="J27" s="406">
        <v>146.37900000000002</v>
      </c>
      <c r="K27" s="405">
        <v>33.884</v>
      </c>
      <c r="L27" s="405">
        <f>K27+J27</f>
        <v>180.26300000000003</v>
      </c>
      <c r="M27" s="407">
        <f>(L27/$L$8)</f>
        <v>0.006018377614491838</v>
      </c>
      <c r="N27" s="406">
        <v>91.797</v>
      </c>
      <c r="O27" s="405">
        <v>8.394</v>
      </c>
      <c r="P27" s="405">
        <f>O27+N27</f>
        <v>100.191</v>
      </c>
      <c r="Q27" s="404">
        <f>(L27/P27-1)</f>
        <v>0.7991935403379549</v>
      </c>
    </row>
    <row r="28" spans="1:17" s="396" customFormat="1" ht="18" customHeight="1">
      <c r="A28" s="410" t="s">
        <v>167</v>
      </c>
      <c r="B28" s="409">
        <v>52.536</v>
      </c>
      <c r="C28" s="405">
        <v>0</v>
      </c>
      <c r="D28" s="405">
        <f>C28+B28</f>
        <v>52.536</v>
      </c>
      <c r="E28" s="408">
        <f>D28/$D$8</f>
        <v>0.0047565345310500206</v>
      </c>
      <c r="F28" s="406">
        <v>61.724000000000004</v>
      </c>
      <c r="G28" s="405">
        <v>0.48</v>
      </c>
      <c r="H28" s="405">
        <f>G28+F28</f>
        <v>62.204</v>
      </c>
      <c r="I28" s="407">
        <f>(D28/H28-1)</f>
        <v>-0.15542408848305578</v>
      </c>
      <c r="J28" s="406">
        <v>143.624</v>
      </c>
      <c r="K28" s="405">
        <v>0.093</v>
      </c>
      <c r="L28" s="405">
        <f>K28+J28</f>
        <v>143.71699999999998</v>
      </c>
      <c r="M28" s="407">
        <f>(L28/$L$8)</f>
        <v>0.0047982291186872686</v>
      </c>
      <c r="N28" s="406">
        <v>178.32799999999997</v>
      </c>
      <c r="O28" s="405">
        <v>0.677</v>
      </c>
      <c r="P28" s="405">
        <f>O28+N28</f>
        <v>179.00499999999997</v>
      </c>
      <c r="Q28" s="404">
        <f>(L28/P28-1)</f>
        <v>-0.1971341582637356</v>
      </c>
    </row>
    <row r="29" spans="1:17" s="396" customFormat="1" ht="18" customHeight="1">
      <c r="A29" s="410" t="s">
        <v>175</v>
      </c>
      <c r="B29" s="409">
        <v>49.55</v>
      </c>
      <c r="C29" s="405">
        <v>0.29500000000000004</v>
      </c>
      <c r="D29" s="405">
        <f>C29+B29</f>
        <v>49.845</v>
      </c>
      <c r="E29" s="408">
        <f>D29/$D$8</f>
        <v>0.004512895228037694</v>
      </c>
      <c r="F29" s="406">
        <v>40.627</v>
      </c>
      <c r="G29" s="405">
        <v>5.1</v>
      </c>
      <c r="H29" s="405">
        <f>G29+F29</f>
        <v>45.727000000000004</v>
      </c>
      <c r="I29" s="407">
        <f>(D29/H29-1)</f>
        <v>0.09005620311850748</v>
      </c>
      <c r="J29" s="406">
        <v>136.89700000000002</v>
      </c>
      <c r="K29" s="405">
        <v>0.595</v>
      </c>
      <c r="L29" s="405">
        <f>K29+J29</f>
        <v>137.49200000000002</v>
      </c>
      <c r="M29" s="407">
        <f>(L29/$L$8)</f>
        <v>0.004590397225008524</v>
      </c>
      <c r="N29" s="406">
        <v>119.424</v>
      </c>
      <c r="O29" s="405">
        <v>5.17</v>
      </c>
      <c r="P29" s="405">
        <f>O29+N29</f>
        <v>124.59400000000001</v>
      </c>
      <c r="Q29" s="404">
        <f>(L29/P29-1)</f>
        <v>0.10352023371911967</v>
      </c>
    </row>
    <row r="30" spans="1:17" s="396" customFormat="1" ht="18" customHeight="1">
      <c r="A30" s="410" t="s">
        <v>176</v>
      </c>
      <c r="B30" s="409">
        <v>38.934999999999995</v>
      </c>
      <c r="C30" s="405">
        <v>10.075999999999999</v>
      </c>
      <c r="D30" s="405">
        <f>C30+B30</f>
        <v>49.010999999999996</v>
      </c>
      <c r="E30" s="408">
        <f>D30/$D$8</f>
        <v>0.0044373860572044415</v>
      </c>
      <c r="F30" s="406">
        <v>38.001000000000005</v>
      </c>
      <c r="G30" s="405">
        <v>6.831</v>
      </c>
      <c r="H30" s="405">
        <f>G30+F30</f>
        <v>44.83200000000001</v>
      </c>
      <c r="I30" s="407">
        <f>(D30/H30-1)</f>
        <v>0.09321466809421808</v>
      </c>
      <c r="J30" s="406">
        <v>105.612</v>
      </c>
      <c r="K30" s="405">
        <v>30.182000000000002</v>
      </c>
      <c r="L30" s="405">
        <f>K30+J30</f>
        <v>135.79399999999998</v>
      </c>
      <c r="M30" s="407">
        <f>(L30/$L$8)</f>
        <v>0.004533706694009887</v>
      </c>
      <c r="N30" s="406">
        <v>108.696</v>
      </c>
      <c r="O30" s="405">
        <v>17.528000000000002</v>
      </c>
      <c r="P30" s="405">
        <f>O30+N30</f>
        <v>126.224</v>
      </c>
      <c r="Q30" s="404">
        <f>(L30/P30-1)</f>
        <v>0.0758175941183925</v>
      </c>
    </row>
    <row r="31" spans="1:17" s="396" customFormat="1" ht="18" customHeight="1">
      <c r="A31" s="410" t="s">
        <v>168</v>
      </c>
      <c r="B31" s="409">
        <v>45.406</v>
      </c>
      <c r="C31" s="405">
        <v>2.365</v>
      </c>
      <c r="D31" s="405">
        <f>C31+B31</f>
        <v>47.771</v>
      </c>
      <c r="E31" s="408">
        <f>D31/$D$8</f>
        <v>0.004325118225270111</v>
      </c>
      <c r="F31" s="406">
        <v>45.083</v>
      </c>
      <c r="G31" s="405">
        <v>9.874</v>
      </c>
      <c r="H31" s="405">
        <f>G31+F31</f>
        <v>54.957</v>
      </c>
      <c r="I31" s="407">
        <f>(D31/H31-1)</f>
        <v>-0.13075677347744596</v>
      </c>
      <c r="J31" s="406">
        <v>118.334</v>
      </c>
      <c r="K31" s="405">
        <v>12.785000000000002</v>
      </c>
      <c r="L31" s="405">
        <f>K31+J31</f>
        <v>131.119</v>
      </c>
      <c r="M31" s="407">
        <f>(L31/$L$8)</f>
        <v>0.004377624107190911</v>
      </c>
      <c r="N31" s="406">
        <v>118.52000000000001</v>
      </c>
      <c r="O31" s="405">
        <v>16.500999999999998</v>
      </c>
      <c r="P31" s="405">
        <f>O31+N31</f>
        <v>135.02100000000002</v>
      </c>
      <c r="Q31" s="404">
        <f>(L31/P31-1)</f>
        <v>-0.028899208271306098</v>
      </c>
    </row>
    <row r="32" spans="1:17" s="396" customFormat="1" ht="18" customHeight="1">
      <c r="A32" s="410" t="s">
        <v>154</v>
      </c>
      <c r="B32" s="409">
        <v>42.342</v>
      </c>
      <c r="C32" s="405">
        <v>0</v>
      </c>
      <c r="D32" s="405">
        <f>C32+B32</f>
        <v>42.342</v>
      </c>
      <c r="E32" s="408">
        <f>D32/$D$8</f>
        <v>0.0038335843062608493</v>
      </c>
      <c r="F32" s="406">
        <v>52.193999999999996</v>
      </c>
      <c r="G32" s="405"/>
      <c r="H32" s="405">
        <f>G32+F32</f>
        <v>52.193999999999996</v>
      </c>
      <c r="I32" s="407">
        <f>(D32/H32-1)</f>
        <v>-0.18875732842855497</v>
      </c>
      <c r="J32" s="406">
        <v>120.911</v>
      </c>
      <c r="K32" s="405"/>
      <c r="L32" s="405">
        <f>K32+J32</f>
        <v>120.911</v>
      </c>
      <c r="M32" s="407">
        <f>(L32/$L$8)</f>
        <v>0.004036813188207355</v>
      </c>
      <c r="N32" s="406">
        <v>142.406</v>
      </c>
      <c r="O32" s="405"/>
      <c r="P32" s="405">
        <f>O32+N32</f>
        <v>142.406</v>
      </c>
      <c r="Q32" s="404">
        <f>(L32/P32-1)</f>
        <v>-0.15094167380587897</v>
      </c>
    </row>
    <row r="33" spans="1:17" s="396" customFormat="1" ht="18" customHeight="1">
      <c r="A33" s="410" t="s">
        <v>171</v>
      </c>
      <c r="B33" s="409">
        <v>34.424</v>
      </c>
      <c r="C33" s="405">
        <v>0.08</v>
      </c>
      <c r="D33" s="405">
        <f>C33+B33</f>
        <v>34.504</v>
      </c>
      <c r="E33" s="408">
        <f>D33/$D$8</f>
        <v>0.003123942962146907</v>
      </c>
      <c r="F33" s="406">
        <v>37.192</v>
      </c>
      <c r="G33" s="405">
        <v>3.76</v>
      </c>
      <c r="H33" s="405">
        <f>G33+F33</f>
        <v>40.952</v>
      </c>
      <c r="I33" s="407">
        <f>(D33/H33-1)</f>
        <v>-0.15745262746630206</v>
      </c>
      <c r="J33" s="406">
        <v>87.461</v>
      </c>
      <c r="K33" s="405">
        <v>0.9810000000000001</v>
      </c>
      <c r="L33" s="405">
        <f>K33+J33</f>
        <v>88.442</v>
      </c>
      <c r="M33" s="407">
        <f>(L33/$L$8)</f>
        <v>0.002952782062768771</v>
      </c>
      <c r="N33" s="406">
        <v>96.691</v>
      </c>
      <c r="O33" s="405">
        <v>4.12</v>
      </c>
      <c r="P33" s="405">
        <f>O33+N33</f>
        <v>100.811</v>
      </c>
      <c r="Q33" s="404">
        <f>(L33/P33-1)</f>
        <v>-0.12269494400412662</v>
      </c>
    </row>
    <row r="34" spans="1:17" s="396" customFormat="1" ht="18" customHeight="1">
      <c r="A34" s="410" t="s">
        <v>149</v>
      </c>
      <c r="B34" s="409">
        <v>0</v>
      </c>
      <c r="C34" s="405">
        <v>31.606</v>
      </c>
      <c r="D34" s="405">
        <f>C34+B34</f>
        <v>31.606</v>
      </c>
      <c r="E34" s="408">
        <f>D34/$D$8</f>
        <v>0.0028615621742874783</v>
      </c>
      <c r="F34" s="406">
        <v>17.186</v>
      </c>
      <c r="G34" s="405">
        <v>33.936</v>
      </c>
      <c r="H34" s="405">
        <f>G34+F34</f>
        <v>51.122</v>
      </c>
      <c r="I34" s="407">
        <f>(D34/H34-1)</f>
        <v>-0.38175345252533155</v>
      </c>
      <c r="J34" s="406"/>
      <c r="K34" s="405">
        <v>106.02799999999999</v>
      </c>
      <c r="L34" s="405">
        <f>K34+J34</f>
        <v>106.02799999999999</v>
      </c>
      <c r="M34" s="407">
        <f>(L34/$L$8)</f>
        <v>0.0035399196824048218</v>
      </c>
      <c r="N34" s="406">
        <v>59.711999999999996</v>
      </c>
      <c r="O34" s="405">
        <v>86.28900000000002</v>
      </c>
      <c r="P34" s="405">
        <f>O34+N34</f>
        <v>146.001</v>
      </c>
      <c r="Q34" s="404">
        <f>(L34/P34-1)</f>
        <v>-0.2737857959876988</v>
      </c>
    </row>
    <row r="35" spans="1:17" s="396" customFormat="1" ht="18" customHeight="1">
      <c r="A35" s="410" t="s">
        <v>144</v>
      </c>
      <c r="B35" s="409">
        <v>25.305</v>
      </c>
      <c r="C35" s="405">
        <v>0</v>
      </c>
      <c r="D35" s="405">
        <f>C35+B35</f>
        <v>25.305</v>
      </c>
      <c r="E35" s="408">
        <f>D35/$D$8</f>
        <v>0.0022910786186276224</v>
      </c>
      <c r="F35" s="406">
        <v>37.022</v>
      </c>
      <c r="G35" s="405">
        <v>0.436</v>
      </c>
      <c r="H35" s="405">
        <f>G35+F35</f>
        <v>37.458</v>
      </c>
      <c r="I35" s="407">
        <f>(D35/H35-1)</f>
        <v>-0.3244433765817716</v>
      </c>
      <c r="J35" s="406">
        <v>84.11</v>
      </c>
      <c r="K35" s="405">
        <v>3.5300000000000002</v>
      </c>
      <c r="L35" s="405">
        <f>K35+J35</f>
        <v>87.64</v>
      </c>
      <c r="M35" s="407">
        <f>(L35/$L$8)</f>
        <v>0.0029260059698000395</v>
      </c>
      <c r="N35" s="406">
        <v>100.13700000000001</v>
      </c>
      <c r="O35" s="405">
        <v>0.796</v>
      </c>
      <c r="P35" s="405">
        <f>O35+N35</f>
        <v>100.93300000000002</v>
      </c>
      <c r="Q35" s="404">
        <f>(L35/P35-1)</f>
        <v>-0.13170122754698677</v>
      </c>
    </row>
    <row r="36" spans="1:17" s="396" customFormat="1" ht="18" customHeight="1">
      <c r="A36" s="410" t="s">
        <v>170</v>
      </c>
      <c r="B36" s="409">
        <v>20.868</v>
      </c>
      <c r="C36" s="405">
        <v>3.19</v>
      </c>
      <c r="D36" s="405">
        <f>C36+B36</f>
        <v>24.058</v>
      </c>
      <c r="E36" s="408">
        <f>D36/$D$8</f>
        <v>0.0021781770166743072</v>
      </c>
      <c r="F36" s="406">
        <v>22.985</v>
      </c>
      <c r="G36" s="405"/>
      <c r="H36" s="405">
        <f>G36+F36</f>
        <v>22.985</v>
      </c>
      <c r="I36" s="407">
        <f>(D36/H36-1)</f>
        <v>0.04668261909941274</v>
      </c>
      <c r="J36" s="406">
        <v>53.116</v>
      </c>
      <c r="K36" s="405">
        <v>6.785</v>
      </c>
      <c r="L36" s="405">
        <f>K36+J36</f>
        <v>59.900999999999996</v>
      </c>
      <c r="M36" s="407">
        <f>(L36/$L$8)</f>
        <v>0.001999893696907715</v>
      </c>
      <c r="N36" s="406">
        <v>76.34899999999999</v>
      </c>
      <c r="O36" s="405">
        <v>0.101</v>
      </c>
      <c r="P36" s="405">
        <f>O36+N36</f>
        <v>76.44999999999999</v>
      </c>
      <c r="Q36" s="404">
        <f>(L36/P36-1)</f>
        <v>-0.2164682799215173</v>
      </c>
    </row>
    <row r="37" spans="1:17" s="396" customFormat="1" ht="18" customHeight="1">
      <c r="A37" s="410" t="s">
        <v>147</v>
      </c>
      <c r="B37" s="409">
        <v>18.863</v>
      </c>
      <c r="C37" s="405">
        <v>0</v>
      </c>
      <c r="D37" s="405">
        <f>C37+B37</f>
        <v>18.863</v>
      </c>
      <c r="E37" s="408">
        <f>D37/$D$8</f>
        <v>0.0017078291240139435</v>
      </c>
      <c r="F37" s="406">
        <v>23.071</v>
      </c>
      <c r="G37" s="405">
        <v>0.025</v>
      </c>
      <c r="H37" s="405">
        <f>G37+F37</f>
        <v>23.096</v>
      </c>
      <c r="I37" s="407">
        <f>(D37/H37-1)</f>
        <v>-0.1832784897817804</v>
      </c>
      <c r="J37" s="406">
        <v>49.428</v>
      </c>
      <c r="K37" s="405">
        <v>0.1</v>
      </c>
      <c r="L37" s="405">
        <f>K37+J37</f>
        <v>49.528</v>
      </c>
      <c r="M37" s="407">
        <f>(L37/$L$8)</f>
        <v>0.0016535739807423135</v>
      </c>
      <c r="N37" s="406">
        <v>68.38300000000001</v>
      </c>
      <c r="O37" s="405">
        <v>0.11499999999999999</v>
      </c>
      <c r="P37" s="405">
        <f>O37+N37</f>
        <v>68.498</v>
      </c>
      <c r="Q37" s="404">
        <f>(L37/P37-1)</f>
        <v>-0.27694239247861263</v>
      </c>
    </row>
    <row r="38" spans="1:17" s="396" customFormat="1" ht="18" customHeight="1">
      <c r="A38" s="410" t="s">
        <v>138</v>
      </c>
      <c r="B38" s="409">
        <v>17.498</v>
      </c>
      <c r="C38" s="405">
        <v>0.635</v>
      </c>
      <c r="D38" s="405">
        <f>C38+B38</f>
        <v>18.133000000000003</v>
      </c>
      <c r="E38" s="408">
        <f>D38/$D$8</f>
        <v>0.0016417359648913134</v>
      </c>
      <c r="F38" s="406">
        <v>30.561</v>
      </c>
      <c r="G38" s="405">
        <v>0.11000000000000001</v>
      </c>
      <c r="H38" s="405">
        <f>G38+F38</f>
        <v>30.671</v>
      </c>
      <c r="I38" s="407">
        <f>(D38/H38-1)</f>
        <v>-0.408790062273809</v>
      </c>
      <c r="J38" s="406">
        <v>39.861</v>
      </c>
      <c r="K38" s="405">
        <v>1.1860000000000002</v>
      </c>
      <c r="L38" s="405">
        <f>K38+J38</f>
        <v>41.047</v>
      </c>
      <c r="M38" s="407">
        <f>(L38/$L$8)</f>
        <v>0.0013704218055954156</v>
      </c>
      <c r="N38" s="406">
        <v>75.64999999999999</v>
      </c>
      <c r="O38" s="405">
        <v>19.147999999999996</v>
      </c>
      <c r="P38" s="405">
        <f>O38+N38</f>
        <v>94.79799999999999</v>
      </c>
      <c r="Q38" s="404">
        <f>(L38/P38-1)</f>
        <v>-0.5670056330302327</v>
      </c>
    </row>
    <row r="39" spans="1:17" s="396" customFormat="1" ht="18" customHeight="1">
      <c r="A39" s="410" t="s">
        <v>150</v>
      </c>
      <c r="B39" s="409">
        <v>17.322</v>
      </c>
      <c r="C39" s="405">
        <v>0.7100000000000001</v>
      </c>
      <c r="D39" s="405">
        <f>C39+B39</f>
        <v>18.032</v>
      </c>
      <c r="E39" s="408">
        <f>D39/$D$8</f>
        <v>0.0016325915689031135</v>
      </c>
      <c r="F39" s="406">
        <v>18.308999999999997</v>
      </c>
      <c r="G39" s="405">
        <v>0.05</v>
      </c>
      <c r="H39" s="405">
        <f>G39+F39</f>
        <v>18.358999999999998</v>
      </c>
      <c r="I39" s="407">
        <f>(D39/H39-1)</f>
        <v>-0.01781142763767085</v>
      </c>
      <c r="J39" s="406">
        <v>34.182</v>
      </c>
      <c r="K39" s="405">
        <v>3.0210000000000004</v>
      </c>
      <c r="L39" s="405">
        <f>K39+J39</f>
        <v>37.203</v>
      </c>
      <c r="M39" s="407">
        <f>(L39/$L$8)</f>
        <v>0.0012420835245831913</v>
      </c>
      <c r="N39" s="406">
        <v>48.79199999999999</v>
      </c>
      <c r="O39" s="405">
        <v>0.622</v>
      </c>
      <c r="P39" s="405">
        <f>O39+N39</f>
        <v>49.41399999999999</v>
      </c>
      <c r="Q39" s="404">
        <f>(L39/P39-1)</f>
        <v>-0.24711620188610495</v>
      </c>
    </row>
    <row r="40" spans="1:17" s="396" customFormat="1" ht="18" customHeight="1">
      <c r="A40" s="410" t="s">
        <v>169</v>
      </c>
      <c r="B40" s="409">
        <v>17.069000000000003</v>
      </c>
      <c r="C40" s="405">
        <v>0.10200000000000001</v>
      </c>
      <c r="D40" s="405">
        <f>C40+B40</f>
        <v>17.171000000000003</v>
      </c>
      <c r="E40" s="408">
        <f>D40/$D$8</f>
        <v>0.001554637856568066</v>
      </c>
      <c r="F40" s="406">
        <v>15.219</v>
      </c>
      <c r="G40" s="405">
        <v>0.027</v>
      </c>
      <c r="H40" s="405">
        <f>G40+F40</f>
        <v>15.245999999999999</v>
      </c>
      <c r="I40" s="407">
        <f>(D40/H40-1)</f>
        <v>0.12626262626262652</v>
      </c>
      <c r="J40" s="406">
        <v>43.59</v>
      </c>
      <c r="K40" s="405">
        <v>1.24</v>
      </c>
      <c r="L40" s="405">
        <f>K40+J40</f>
        <v>44.830000000000005</v>
      </c>
      <c r="M40" s="407">
        <f>(L40/$L$8)</f>
        <v>0.0014967235009828365</v>
      </c>
      <c r="N40" s="406">
        <v>47.239</v>
      </c>
      <c r="O40" s="405">
        <v>0.027</v>
      </c>
      <c r="P40" s="405">
        <f>O40+N40</f>
        <v>47.266</v>
      </c>
      <c r="Q40" s="404">
        <f>(L40/P40-1)</f>
        <v>-0.05153810349934396</v>
      </c>
    </row>
    <row r="41" spans="1:17" s="396" customFormat="1" ht="18" customHeight="1">
      <c r="A41" s="410" t="s">
        <v>139</v>
      </c>
      <c r="B41" s="409">
        <v>1.939</v>
      </c>
      <c r="C41" s="405">
        <v>14.686</v>
      </c>
      <c r="D41" s="405">
        <f>C41+B41</f>
        <v>16.625</v>
      </c>
      <c r="E41" s="408">
        <f>D41/$D$8</f>
        <v>0.0015052037950873038</v>
      </c>
      <c r="F41" s="406">
        <v>0.03</v>
      </c>
      <c r="G41" s="405">
        <v>0.5880000000000001</v>
      </c>
      <c r="H41" s="405">
        <f>G41+F41</f>
        <v>0.6180000000000001</v>
      </c>
      <c r="I41" s="407">
        <f>(D41/H41-1)</f>
        <v>25.901294498381873</v>
      </c>
      <c r="J41" s="406">
        <v>2.7640000000000002</v>
      </c>
      <c r="K41" s="405">
        <v>34.651</v>
      </c>
      <c r="L41" s="405">
        <f>K41+J41</f>
        <v>37.415000000000006</v>
      </c>
      <c r="M41" s="407">
        <f>(L41/$L$8)</f>
        <v>0.0012491614942956241</v>
      </c>
      <c r="N41" s="406">
        <v>19.465000000000003</v>
      </c>
      <c r="O41" s="405">
        <v>0.5880000000000001</v>
      </c>
      <c r="P41" s="405">
        <f>O41+N41</f>
        <v>20.053000000000004</v>
      </c>
      <c r="Q41" s="404">
        <f>(L41/P41-1)</f>
        <v>0.865805615119932</v>
      </c>
    </row>
    <row r="42" spans="1:17" s="396" customFormat="1" ht="18" customHeight="1">
      <c r="A42" s="410" t="s">
        <v>164</v>
      </c>
      <c r="B42" s="409">
        <v>14.224</v>
      </c>
      <c r="C42" s="405">
        <v>0</v>
      </c>
      <c r="D42" s="405">
        <f>C42+B42</f>
        <v>14.224</v>
      </c>
      <c r="E42" s="408">
        <f>D42/$D$8</f>
        <v>0.001287820678575748</v>
      </c>
      <c r="F42" s="406">
        <v>31.205</v>
      </c>
      <c r="G42" s="405">
        <v>0.1</v>
      </c>
      <c r="H42" s="405">
        <f>G42+F42</f>
        <v>31.305</v>
      </c>
      <c r="I42" s="407">
        <f>(D42/H42-1)</f>
        <v>-0.5456316882287174</v>
      </c>
      <c r="J42" s="406">
        <v>39.708999999999996</v>
      </c>
      <c r="K42" s="405">
        <v>0.693</v>
      </c>
      <c r="L42" s="405">
        <f>K42+J42</f>
        <v>40.401999999999994</v>
      </c>
      <c r="M42" s="407">
        <f>(L42/$L$8)</f>
        <v>0.0013488874166118347</v>
      </c>
      <c r="N42" s="406">
        <v>86.88400000000001</v>
      </c>
      <c r="O42" s="405">
        <v>0.27</v>
      </c>
      <c r="P42" s="405">
        <f>O42+N42</f>
        <v>87.15400000000001</v>
      </c>
      <c r="Q42" s="404">
        <f>(L42/P42-1)</f>
        <v>-0.5364297679968792</v>
      </c>
    </row>
    <row r="43" spans="1:17" s="396" customFormat="1" ht="18" customHeight="1">
      <c r="A43" s="410" t="s">
        <v>161</v>
      </c>
      <c r="B43" s="409">
        <v>12.831</v>
      </c>
      <c r="C43" s="405">
        <v>0</v>
      </c>
      <c r="D43" s="405">
        <f>C43+B43</f>
        <v>12.831</v>
      </c>
      <c r="E43" s="408">
        <f>D43/$D$8</f>
        <v>0.0011617004447979065</v>
      </c>
      <c r="F43" s="406">
        <v>21.774</v>
      </c>
      <c r="G43" s="405">
        <v>4.243</v>
      </c>
      <c r="H43" s="405">
        <f>G43+F43</f>
        <v>26.017000000000003</v>
      </c>
      <c r="I43" s="407">
        <f>(D43/H43-1)</f>
        <v>-0.5068224622362303</v>
      </c>
      <c r="J43" s="406">
        <v>39.093</v>
      </c>
      <c r="K43" s="405">
        <v>0.16</v>
      </c>
      <c r="L43" s="405">
        <f>K43+J43</f>
        <v>39.253</v>
      </c>
      <c r="M43" s="407">
        <f>(L43/$L$8)</f>
        <v>0.0013105261562364327</v>
      </c>
      <c r="N43" s="406">
        <v>58.746</v>
      </c>
      <c r="O43" s="405">
        <v>4.243</v>
      </c>
      <c r="P43" s="405">
        <f>O43+N43</f>
        <v>62.989000000000004</v>
      </c>
      <c r="Q43" s="404">
        <f>(L43/P43-1)</f>
        <v>-0.3768277000746162</v>
      </c>
    </row>
    <row r="44" spans="1:17" s="396" customFormat="1" ht="18" customHeight="1">
      <c r="A44" s="410" t="s">
        <v>153</v>
      </c>
      <c r="B44" s="409">
        <v>11.606</v>
      </c>
      <c r="C44" s="405">
        <v>0.2</v>
      </c>
      <c r="D44" s="405">
        <f>C44+B44</f>
        <v>11.806</v>
      </c>
      <c r="E44" s="408">
        <f>D44/$D$8</f>
        <v>0.001068898406303802</v>
      </c>
      <c r="F44" s="406">
        <v>11.303</v>
      </c>
      <c r="G44" s="405">
        <v>1.2110000000000003</v>
      </c>
      <c r="H44" s="405">
        <f>G44+F44</f>
        <v>12.514000000000001</v>
      </c>
      <c r="I44" s="407">
        <f>(D44/H44-1)</f>
        <v>-0.05657663416973002</v>
      </c>
      <c r="J44" s="406">
        <v>32.971</v>
      </c>
      <c r="K44" s="405">
        <v>1.9549999999999998</v>
      </c>
      <c r="L44" s="405">
        <f>K44+J44</f>
        <v>34.925999999999995</v>
      </c>
      <c r="M44" s="407">
        <f>(L44/$L$8)</f>
        <v>0.0011660621234737126</v>
      </c>
      <c r="N44" s="406">
        <v>30.437999999999995</v>
      </c>
      <c r="O44" s="405">
        <v>2.241</v>
      </c>
      <c r="P44" s="405">
        <f>O44+N44</f>
        <v>32.678999999999995</v>
      </c>
      <c r="Q44" s="404">
        <f>(L44/P44-1)</f>
        <v>0.06875975397043965</v>
      </c>
    </row>
    <row r="45" spans="1:17" s="396" customFormat="1" ht="18" customHeight="1">
      <c r="A45" s="410" t="s">
        <v>143</v>
      </c>
      <c r="B45" s="409">
        <v>4.966000000000001</v>
      </c>
      <c r="C45" s="405">
        <v>5.865</v>
      </c>
      <c r="D45" s="405">
        <f>C45+B45</f>
        <v>10.831000000000001</v>
      </c>
      <c r="E45" s="408">
        <f>D45/$D$8</f>
        <v>0.0009806232965167273</v>
      </c>
      <c r="F45" s="406">
        <v>15.408</v>
      </c>
      <c r="G45" s="405">
        <v>3.589</v>
      </c>
      <c r="H45" s="405">
        <f>G45+F45</f>
        <v>18.997</v>
      </c>
      <c r="I45" s="407">
        <f>(D45/H45-1)</f>
        <v>-0.4298573458967204</v>
      </c>
      <c r="J45" s="406">
        <v>17.3</v>
      </c>
      <c r="K45" s="405">
        <v>15.84</v>
      </c>
      <c r="L45" s="405">
        <f>K45+J45</f>
        <v>33.14</v>
      </c>
      <c r="M45" s="407">
        <f>(L45/$L$8)</f>
        <v>0.0011064335673114252</v>
      </c>
      <c r="N45" s="406">
        <v>42.022</v>
      </c>
      <c r="O45" s="405">
        <v>8.637999999999998</v>
      </c>
      <c r="P45" s="405">
        <f>O45+N45</f>
        <v>50.66</v>
      </c>
      <c r="Q45" s="404">
        <f>(L45/P45-1)</f>
        <v>-0.3458349782866166</v>
      </c>
    </row>
    <row r="46" spans="1:17" s="396" customFormat="1" ht="18" customHeight="1">
      <c r="A46" s="410" t="s">
        <v>142</v>
      </c>
      <c r="B46" s="409">
        <v>0</v>
      </c>
      <c r="C46" s="405">
        <v>9.777</v>
      </c>
      <c r="D46" s="405">
        <f>C46+B46</f>
        <v>9.777</v>
      </c>
      <c r="E46" s="408">
        <f>D46/$D$8</f>
        <v>0.0008851956393725454</v>
      </c>
      <c r="F46" s="406">
        <v>0.008</v>
      </c>
      <c r="G46" s="405"/>
      <c r="H46" s="405">
        <f>G46+F46</f>
        <v>0.008</v>
      </c>
      <c r="I46" s="407" t="s">
        <v>136</v>
      </c>
      <c r="J46" s="406">
        <v>0.001</v>
      </c>
      <c r="K46" s="405">
        <v>17.314</v>
      </c>
      <c r="L46" s="405">
        <f>K46+J46</f>
        <v>17.315</v>
      </c>
      <c r="M46" s="407">
        <f>(L46/$L$8)</f>
        <v>0.0005780898375979882</v>
      </c>
      <c r="N46" s="406">
        <v>0.087</v>
      </c>
      <c r="O46" s="405"/>
      <c r="P46" s="405">
        <f>O46+N46</f>
        <v>0.087</v>
      </c>
      <c r="Q46" s="404" t="s">
        <v>136</v>
      </c>
    </row>
    <row r="47" spans="1:17" s="396" customFormat="1" ht="18" customHeight="1">
      <c r="A47" s="410" t="s">
        <v>141</v>
      </c>
      <c r="B47" s="409">
        <v>9.269</v>
      </c>
      <c r="C47" s="405">
        <v>0.041</v>
      </c>
      <c r="D47" s="405">
        <f>C47+B47</f>
        <v>9.31</v>
      </c>
      <c r="E47" s="408">
        <f>D47/$D$8</f>
        <v>0.0008429141252488902</v>
      </c>
      <c r="F47" s="406">
        <v>8.309</v>
      </c>
      <c r="G47" s="405"/>
      <c r="H47" s="405">
        <f>G47+F47</f>
        <v>8.309</v>
      </c>
      <c r="I47" s="407">
        <f>(D47/H47-1)</f>
        <v>0.1204717775905646</v>
      </c>
      <c r="J47" s="406">
        <v>24.716</v>
      </c>
      <c r="K47" s="405">
        <v>0.641</v>
      </c>
      <c r="L47" s="405">
        <f>K47+J47</f>
        <v>25.357</v>
      </c>
      <c r="M47" s="407">
        <f>(L47/$L$8)</f>
        <v>0.0008465852735762163</v>
      </c>
      <c r="N47" s="406">
        <v>23.425</v>
      </c>
      <c r="O47" s="405"/>
      <c r="P47" s="405">
        <f>O47+N47</f>
        <v>23.425</v>
      </c>
      <c r="Q47" s="404">
        <f>(L47/P47-1)</f>
        <v>0.08247598719316973</v>
      </c>
    </row>
    <row r="48" spans="1:17" s="396" customFormat="1" ht="18" customHeight="1">
      <c r="A48" s="410" t="s">
        <v>173</v>
      </c>
      <c r="B48" s="409">
        <v>7.654</v>
      </c>
      <c r="C48" s="405">
        <v>0.063</v>
      </c>
      <c r="D48" s="405">
        <f>C48+B48</f>
        <v>7.717</v>
      </c>
      <c r="E48" s="408">
        <f>D48/$D$8</f>
        <v>0.0006986861766429308</v>
      </c>
      <c r="F48" s="406">
        <v>12.915999999999999</v>
      </c>
      <c r="G48" s="405">
        <v>0.22100000000000003</v>
      </c>
      <c r="H48" s="405">
        <f>G48+F48</f>
        <v>13.136999999999999</v>
      </c>
      <c r="I48" s="407">
        <f>(D48/H48-1)</f>
        <v>-0.4125751693689579</v>
      </c>
      <c r="J48" s="406">
        <v>39.804</v>
      </c>
      <c r="K48" s="405">
        <v>0.274</v>
      </c>
      <c r="L48" s="405">
        <f>K48+J48</f>
        <v>40.078</v>
      </c>
      <c r="M48" s="407">
        <f>(L48/$L$8)</f>
        <v>0.001338070142145664</v>
      </c>
      <c r="N48" s="406">
        <v>33.593</v>
      </c>
      <c r="O48" s="405">
        <v>1.141</v>
      </c>
      <c r="P48" s="405">
        <f>O48+N48</f>
        <v>34.734</v>
      </c>
      <c r="Q48" s="404">
        <f>(L48/P48-1)</f>
        <v>0.15385501237980082</v>
      </c>
    </row>
    <row r="49" spans="1:17" s="396" customFormat="1" ht="18" customHeight="1">
      <c r="A49" s="410" t="s">
        <v>165</v>
      </c>
      <c r="B49" s="409">
        <v>7.07</v>
      </c>
      <c r="C49" s="405">
        <v>0.172</v>
      </c>
      <c r="D49" s="405">
        <f>C49+B49</f>
        <v>7.242</v>
      </c>
      <c r="E49" s="408">
        <f>D49/$D$8</f>
        <v>0.0006556803539261506</v>
      </c>
      <c r="F49" s="406">
        <v>1.422</v>
      </c>
      <c r="G49" s="405"/>
      <c r="H49" s="405">
        <f>G49+F49</f>
        <v>1.422</v>
      </c>
      <c r="I49" s="407">
        <f>(D49/H49-1)</f>
        <v>4.0928270042194095</v>
      </c>
      <c r="J49" s="406">
        <v>10.318000000000001</v>
      </c>
      <c r="K49" s="405">
        <v>0.172</v>
      </c>
      <c r="L49" s="405">
        <f>K49+J49</f>
        <v>10.490000000000002</v>
      </c>
      <c r="M49" s="407">
        <f>(L49/$L$8)</f>
        <v>0.00035022595416707463</v>
      </c>
      <c r="N49" s="406">
        <v>2.247</v>
      </c>
      <c r="O49" s="405"/>
      <c r="P49" s="405">
        <f>O49+N49</f>
        <v>2.247</v>
      </c>
      <c r="Q49" s="404">
        <f>(L49/P49-1)</f>
        <v>3.6684468179795298</v>
      </c>
    </row>
    <row r="50" spans="1:17" s="396" customFormat="1" ht="18" customHeight="1">
      <c r="A50" s="410" t="s">
        <v>156</v>
      </c>
      <c r="B50" s="409">
        <v>6.7379999999999995</v>
      </c>
      <c r="C50" s="405">
        <v>0.15</v>
      </c>
      <c r="D50" s="405">
        <f>C50+B50</f>
        <v>6.888</v>
      </c>
      <c r="E50" s="408">
        <f>D50/$D$8</f>
        <v>0.0006236296986803819</v>
      </c>
      <c r="F50" s="406">
        <v>8.077</v>
      </c>
      <c r="G50" s="405"/>
      <c r="H50" s="405">
        <f>G50+F50</f>
        <v>8.077</v>
      </c>
      <c r="I50" s="407">
        <f>(D50/H50-1)</f>
        <v>-0.14720812182741116</v>
      </c>
      <c r="J50" s="406">
        <v>20.44</v>
      </c>
      <c r="K50" s="405">
        <v>1.462</v>
      </c>
      <c r="L50" s="405">
        <f>K50+J50</f>
        <v>21.902</v>
      </c>
      <c r="M50" s="407">
        <f>(L50/$L$8)</f>
        <v>0.0007312343992533144</v>
      </c>
      <c r="N50" s="406">
        <v>22.869999999999997</v>
      </c>
      <c r="O50" s="405"/>
      <c r="P50" s="405">
        <f>O50+N50</f>
        <v>22.869999999999997</v>
      </c>
      <c r="Q50" s="404">
        <f>(L50/P50-1)</f>
        <v>-0.04232619151727135</v>
      </c>
    </row>
    <row r="51" spans="1:17" s="396" customFormat="1" ht="18" customHeight="1">
      <c r="A51" s="410" t="s">
        <v>155</v>
      </c>
      <c r="B51" s="409">
        <v>5.153</v>
      </c>
      <c r="C51" s="405">
        <v>0</v>
      </c>
      <c r="D51" s="405">
        <f>C51+B51</f>
        <v>5.153</v>
      </c>
      <c r="E51" s="408">
        <f>D51/$D$8</f>
        <v>0.0004665452725464587</v>
      </c>
      <c r="F51" s="406">
        <v>1.199</v>
      </c>
      <c r="G51" s="405"/>
      <c r="H51" s="405">
        <f>G51+F51</f>
        <v>1.199</v>
      </c>
      <c r="I51" s="407">
        <f>(D51/H51-1)</f>
        <v>3.297748123436196</v>
      </c>
      <c r="J51" s="406">
        <v>44.234</v>
      </c>
      <c r="K51" s="405"/>
      <c r="L51" s="405">
        <f>K51+J51</f>
        <v>44.234</v>
      </c>
      <c r="M51" s="407">
        <f>(L51/$L$8)</f>
        <v>0.001476825057829016</v>
      </c>
      <c r="N51" s="406">
        <v>4.535</v>
      </c>
      <c r="O51" s="405"/>
      <c r="P51" s="405">
        <f>O51+N51</f>
        <v>4.535</v>
      </c>
      <c r="Q51" s="404">
        <f>(L51/P51-1)</f>
        <v>8.753914002205072</v>
      </c>
    </row>
    <row r="52" spans="1:17" s="396" customFormat="1" ht="18" customHeight="1">
      <c r="A52" s="410" t="s">
        <v>148</v>
      </c>
      <c r="B52" s="409">
        <v>4.33</v>
      </c>
      <c r="C52" s="405">
        <v>0</v>
      </c>
      <c r="D52" s="405">
        <f>C52+B52</f>
        <v>4.33</v>
      </c>
      <c r="E52" s="408">
        <f>D52/$D$8</f>
        <v>0.00039203202602875343</v>
      </c>
      <c r="F52" s="406">
        <v>0.514</v>
      </c>
      <c r="G52" s="405"/>
      <c r="H52" s="405">
        <f>G52+F52</f>
        <v>0.514</v>
      </c>
      <c r="I52" s="407">
        <f>(D52/H52-1)</f>
        <v>7.424124513618677</v>
      </c>
      <c r="J52" s="406">
        <v>10.504</v>
      </c>
      <c r="K52" s="405">
        <v>0.025</v>
      </c>
      <c r="L52" s="405">
        <f>K52+J52</f>
        <v>10.529</v>
      </c>
      <c r="M52" s="407">
        <f>(L52/$L$8)</f>
        <v>0.0003515280335009655</v>
      </c>
      <c r="N52" s="406">
        <v>6.544999999999999</v>
      </c>
      <c r="O52" s="405"/>
      <c r="P52" s="405">
        <f>O52+N52</f>
        <v>6.544999999999999</v>
      </c>
      <c r="Q52" s="404">
        <f>(L52/P52-1)</f>
        <v>0.6087089381207031</v>
      </c>
    </row>
    <row r="53" spans="1:17" s="396" customFormat="1" ht="18" customHeight="1">
      <c r="A53" s="410" t="s">
        <v>158</v>
      </c>
      <c r="B53" s="409">
        <v>4.146</v>
      </c>
      <c r="C53" s="405">
        <v>0</v>
      </c>
      <c r="D53" s="405">
        <f>C53+B53</f>
        <v>4.146</v>
      </c>
      <c r="E53" s="408">
        <f>D53/$D$8</f>
        <v>0.0003753729283868849</v>
      </c>
      <c r="F53" s="406">
        <v>10.709</v>
      </c>
      <c r="G53" s="405"/>
      <c r="H53" s="405">
        <f>G53+F53</f>
        <v>10.709</v>
      </c>
      <c r="I53" s="407">
        <f>(D53/H53-1)</f>
        <v>-0.6128490055093847</v>
      </c>
      <c r="J53" s="406">
        <v>9.573</v>
      </c>
      <c r="K53" s="405">
        <v>2.5380000000000003</v>
      </c>
      <c r="L53" s="405">
        <f>K53+J53</f>
        <v>12.111</v>
      </c>
      <c r="M53" s="407">
        <f>(L53/$L$8)</f>
        <v>0.0004043457131475158</v>
      </c>
      <c r="N53" s="406">
        <v>25.910999999999998</v>
      </c>
      <c r="O53" s="405">
        <v>0.26</v>
      </c>
      <c r="P53" s="405">
        <f>O53+N53</f>
        <v>26.171</v>
      </c>
      <c r="Q53" s="404">
        <f>(L53/P53-1)</f>
        <v>-0.537235871766459</v>
      </c>
    </row>
    <row r="54" spans="1:17" s="396" customFormat="1" ht="18" customHeight="1" thickBot="1">
      <c r="A54" s="403" t="s">
        <v>135</v>
      </c>
      <c r="B54" s="402">
        <v>1170.3389999999993</v>
      </c>
      <c r="C54" s="398">
        <v>562.5110000000005</v>
      </c>
      <c r="D54" s="398">
        <f>C54+B54</f>
        <v>1732.85</v>
      </c>
      <c r="E54" s="401">
        <f>D54/$D$8</f>
        <v>0.15688976819952086</v>
      </c>
      <c r="F54" s="399">
        <v>1883.5079999999982</v>
      </c>
      <c r="G54" s="398">
        <v>917.5879999999987</v>
      </c>
      <c r="H54" s="398">
        <f>G54+F54</f>
        <v>2801.095999999997</v>
      </c>
      <c r="I54" s="400">
        <f>(D54/H54-1)</f>
        <v>-0.3813671505724895</v>
      </c>
      <c r="J54" s="399">
        <v>3696.488000000002</v>
      </c>
      <c r="K54" s="398">
        <v>1652.2889999999863</v>
      </c>
      <c r="L54" s="398">
        <f>K54+J54</f>
        <v>5348.776999999988</v>
      </c>
      <c r="M54" s="400">
        <f>(L54/$L$8)</f>
        <v>0.1785777434177215</v>
      </c>
      <c r="N54" s="399">
        <v>5243.560000000007</v>
      </c>
      <c r="O54" s="398">
        <v>2024.3119999999853</v>
      </c>
      <c r="P54" s="398">
        <f>O54+N54</f>
        <v>7267.871999999992</v>
      </c>
      <c r="Q54" s="397">
        <f>(L54/P54-1)</f>
        <v>-0.26405184351072863</v>
      </c>
    </row>
    <row r="55" ht="15" thickTop="1">
      <c r="A55" s="287" t="s">
        <v>192</v>
      </c>
    </row>
    <row r="56" ht="13.5" customHeight="1">
      <c r="A56" s="287" t="s">
        <v>191</v>
      </c>
    </row>
  </sheetData>
  <sheetProtection/>
  <mergeCells count="10">
    <mergeCell ref="A5:A7"/>
    <mergeCell ref="A4:Q4"/>
    <mergeCell ref="N1:Q1"/>
    <mergeCell ref="B5:I5"/>
    <mergeCell ref="J5:Q5"/>
    <mergeCell ref="A3:Q3"/>
    <mergeCell ref="B6:E6"/>
    <mergeCell ref="F6:I6"/>
    <mergeCell ref="J6:M6"/>
    <mergeCell ref="N6:Q6"/>
  </mergeCells>
  <conditionalFormatting sqref="Q55:Q65536 I55:I65536 I3 I7 Q3 Q7 Q5 I5">
    <cfRule type="cellIs" priority="1" dxfId="48" operator="lessThan" stopIfTrue="1">
      <formula>0</formula>
    </cfRule>
  </conditionalFormatting>
  <conditionalFormatting sqref="I8:I54 Q8:Q54">
    <cfRule type="cellIs" priority="2" dxfId="48" operator="lessThan">
      <formula>0</formula>
    </cfRule>
    <cfRule type="cellIs" priority="3" dxfId="50" operator="greaterThanOrEqual">
      <formula>0</formula>
    </cfRule>
  </conditionalFormatting>
  <hyperlinks>
    <hyperlink ref="N1:Q1" location="INDICE!A1" display="Volver al Indice"/>
  </hyperlinks>
  <printOptions/>
  <pageMargins left="0.47" right="0.24" top="0.36" bottom="0.18" header="0.25" footer="0.18"/>
  <pageSetup horizontalDpi="600" verticalDpi="600" orientation="portrait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0"/>
  </sheetPr>
  <dimension ref="A1:Y78"/>
  <sheetViews>
    <sheetView showGridLines="0" zoomScale="80" zoomScaleNormal="80" zoomScalePageLayoutView="0" workbookViewId="0" topLeftCell="A1">
      <selection activeCell="T76" sqref="T76:W76"/>
    </sheetView>
  </sheetViews>
  <sheetFormatPr defaultColWidth="8.00390625" defaultRowHeight="15"/>
  <cols>
    <col min="1" max="1" width="20.28125" style="294" customWidth="1"/>
    <col min="2" max="2" width="9.00390625" style="294" customWidth="1"/>
    <col min="3" max="3" width="9.7109375" style="294" bestFit="1" customWidth="1"/>
    <col min="4" max="4" width="8.00390625" style="294" bestFit="1" customWidth="1"/>
    <col min="5" max="5" width="9.7109375" style="294" bestFit="1" customWidth="1"/>
    <col min="6" max="6" width="9.421875" style="294" customWidth="1"/>
    <col min="7" max="7" width="9.421875" style="294" bestFit="1" customWidth="1"/>
    <col min="8" max="8" width="9.28125" style="294" bestFit="1" customWidth="1"/>
    <col min="9" max="9" width="9.7109375" style="294" bestFit="1" customWidth="1"/>
    <col min="10" max="10" width="8.57421875" style="294" customWidth="1"/>
    <col min="11" max="11" width="9.7109375" style="294" bestFit="1" customWidth="1"/>
    <col min="12" max="14" width="9.28125" style="294" bestFit="1" customWidth="1"/>
    <col min="15" max="15" width="10.28125" style="294" customWidth="1"/>
    <col min="16" max="16" width="8.57421875" style="294" customWidth="1"/>
    <col min="17" max="17" width="10.28125" style="294" customWidth="1"/>
    <col min="18" max="18" width="11.140625" style="294" bestFit="1" customWidth="1"/>
    <col min="19" max="19" width="9.421875" style="294" bestFit="1" customWidth="1"/>
    <col min="20" max="20" width="9.28125" style="294" bestFit="1" customWidth="1"/>
    <col min="21" max="21" width="10.28125" style="294" customWidth="1"/>
    <col min="22" max="22" width="8.28125" style="294" customWidth="1"/>
    <col min="23" max="23" width="10.28125" style="294" customWidth="1"/>
    <col min="24" max="24" width="11.140625" style="294" bestFit="1" customWidth="1"/>
    <col min="25" max="25" width="9.28125" style="294" bestFit="1" customWidth="1"/>
    <col min="26" max="16384" width="8.00390625" style="294" customWidth="1"/>
  </cols>
  <sheetData>
    <row r="1" spans="24:25" ht="18.75" thickBot="1">
      <c r="X1" s="376" t="s">
        <v>32</v>
      </c>
      <c r="Y1" s="375"/>
    </row>
    <row r="2" ht="5.25" customHeight="1" thickBot="1"/>
    <row r="3" spans="1:25" ht="24.75" customHeight="1" thickTop="1">
      <c r="A3" s="531" t="s">
        <v>258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530"/>
      <c r="T3" s="530"/>
      <c r="U3" s="530"/>
      <c r="V3" s="530"/>
      <c r="W3" s="530"/>
      <c r="X3" s="530"/>
      <c r="Y3" s="529"/>
    </row>
    <row r="4" spans="1:25" ht="16.5" customHeight="1" thickBot="1">
      <c r="A4" s="371" t="s">
        <v>117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70"/>
      <c r="X4" s="370"/>
      <c r="Y4" s="369"/>
    </row>
    <row r="5" spans="1:25" s="523" customFormat="1" ht="15.75" customHeight="1" thickBot="1" thickTop="1">
      <c r="A5" s="368" t="s">
        <v>257</v>
      </c>
      <c r="B5" s="526" t="s">
        <v>76</v>
      </c>
      <c r="C5" s="525"/>
      <c r="D5" s="525"/>
      <c r="E5" s="525"/>
      <c r="F5" s="525"/>
      <c r="G5" s="525"/>
      <c r="H5" s="525"/>
      <c r="I5" s="525"/>
      <c r="J5" s="528"/>
      <c r="K5" s="528"/>
      <c r="L5" s="528"/>
      <c r="M5" s="527"/>
      <c r="N5" s="526" t="s">
        <v>75</v>
      </c>
      <c r="O5" s="525"/>
      <c r="P5" s="525"/>
      <c r="Q5" s="525"/>
      <c r="R5" s="525"/>
      <c r="S5" s="525"/>
      <c r="T5" s="525"/>
      <c r="U5" s="525"/>
      <c r="V5" s="525"/>
      <c r="W5" s="525"/>
      <c r="X5" s="525"/>
      <c r="Y5" s="524"/>
    </row>
    <row r="6" spans="1:25" s="334" customFormat="1" ht="26.25" customHeight="1">
      <c r="A6" s="361"/>
      <c r="B6" s="520" t="s">
        <v>74</v>
      </c>
      <c r="C6" s="519"/>
      <c r="D6" s="519"/>
      <c r="E6" s="519"/>
      <c r="F6" s="519"/>
      <c r="G6" s="521" t="s">
        <v>72</v>
      </c>
      <c r="H6" s="520" t="s">
        <v>73</v>
      </c>
      <c r="I6" s="519"/>
      <c r="J6" s="519"/>
      <c r="K6" s="519"/>
      <c r="L6" s="519"/>
      <c r="M6" s="522" t="s">
        <v>71</v>
      </c>
      <c r="N6" s="520" t="s">
        <v>115</v>
      </c>
      <c r="O6" s="519"/>
      <c r="P6" s="519"/>
      <c r="Q6" s="519"/>
      <c r="R6" s="519"/>
      <c r="S6" s="521" t="s">
        <v>72</v>
      </c>
      <c r="T6" s="520" t="s">
        <v>114</v>
      </c>
      <c r="U6" s="519"/>
      <c r="V6" s="519"/>
      <c r="W6" s="519"/>
      <c r="X6" s="519"/>
      <c r="Y6" s="518" t="s">
        <v>71</v>
      </c>
    </row>
    <row r="7" spans="1:25" s="334" customFormat="1" ht="26.25" customHeight="1">
      <c r="A7" s="351"/>
      <c r="B7" s="515" t="s">
        <v>26</v>
      </c>
      <c r="C7" s="513"/>
      <c r="D7" s="514" t="s">
        <v>25</v>
      </c>
      <c r="E7" s="513"/>
      <c r="F7" s="512" t="s">
        <v>21</v>
      </c>
      <c r="G7" s="516"/>
      <c r="H7" s="515" t="s">
        <v>26</v>
      </c>
      <c r="I7" s="513"/>
      <c r="J7" s="514" t="s">
        <v>25</v>
      </c>
      <c r="K7" s="513"/>
      <c r="L7" s="512" t="s">
        <v>21</v>
      </c>
      <c r="M7" s="517"/>
      <c r="N7" s="515" t="s">
        <v>26</v>
      </c>
      <c r="O7" s="513"/>
      <c r="P7" s="514" t="s">
        <v>25</v>
      </c>
      <c r="Q7" s="513"/>
      <c r="R7" s="512" t="s">
        <v>21</v>
      </c>
      <c r="S7" s="516"/>
      <c r="T7" s="515" t="s">
        <v>26</v>
      </c>
      <c r="U7" s="513"/>
      <c r="V7" s="514" t="s">
        <v>25</v>
      </c>
      <c r="W7" s="513"/>
      <c r="X7" s="512" t="s">
        <v>21</v>
      </c>
      <c r="Y7" s="511"/>
    </row>
    <row r="8" spans="1:25" s="503" customFormat="1" ht="21" customHeight="1" thickBot="1">
      <c r="A8" s="341"/>
      <c r="B8" s="508" t="s">
        <v>23</v>
      </c>
      <c r="C8" s="506" t="s">
        <v>22</v>
      </c>
      <c r="D8" s="507" t="s">
        <v>23</v>
      </c>
      <c r="E8" s="506" t="s">
        <v>22</v>
      </c>
      <c r="F8" s="505"/>
      <c r="G8" s="509"/>
      <c r="H8" s="508" t="s">
        <v>23</v>
      </c>
      <c r="I8" s="506" t="s">
        <v>22</v>
      </c>
      <c r="J8" s="507" t="s">
        <v>23</v>
      </c>
      <c r="K8" s="506" t="s">
        <v>22</v>
      </c>
      <c r="L8" s="505"/>
      <c r="M8" s="510"/>
      <c r="N8" s="508" t="s">
        <v>23</v>
      </c>
      <c r="O8" s="506" t="s">
        <v>22</v>
      </c>
      <c r="P8" s="507" t="s">
        <v>23</v>
      </c>
      <c r="Q8" s="506" t="s">
        <v>22</v>
      </c>
      <c r="R8" s="505"/>
      <c r="S8" s="509"/>
      <c r="T8" s="508" t="s">
        <v>23</v>
      </c>
      <c r="U8" s="506" t="s">
        <v>22</v>
      </c>
      <c r="V8" s="507" t="s">
        <v>23</v>
      </c>
      <c r="W8" s="506" t="s">
        <v>22</v>
      </c>
      <c r="X8" s="505"/>
      <c r="Y8" s="504"/>
    </row>
    <row r="9" spans="1:25" s="495" customFormat="1" ht="18" customHeight="1" thickBot="1" thickTop="1">
      <c r="A9" s="502" t="s">
        <v>28</v>
      </c>
      <c r="B9" s="499">
        <f>B10+B28+B45+B57+B68+B76</f>
        <v>274306</v>
      </c>
      <c r="C9" s="498">
        <f>C10+C28+C45+C57+C68+C76</f>
        <v>245083</v>
      </c>
      <c r="D9" s="497">
        <f>D10+D28+D45+D57+D68+D76</f>
        <v>1853</v>
      </c>
      <c r="E9" s="498">
        <f>E10+E28+E45+E57+E68+E76</f>
        <v>1806</v>
      </c>
      <c r="F9" s="497">
        <f>SUM(B9:E9)</f>
        <v>523048</v>
      </c>
      <c r="G9" s="500">
        <f>F9/$F$9</f>
        <v>1</v>
      </c>
      <c r="H9" s="499">
        <f>H10+H28+H45+H57+H68+H76</f>
        <v>250371</v>
      </c>
      <c r="I9" s="498">
        <f>I10+I28+I45+I57+I68+I76</f>
        <v>216855</v>
      </c>
      <c r="J9" s="497">
        <f>J10+J28+J45+J57+J68+J76</f>
        <v>2662</v>
      </c>
      <c r="K9" s="498">
        <f>K10+K28+K45+K57+K68+K76</f>
        <v>1983</v>
      </c>
      <c r="L9" s="497">
        <f>SUM(H9:K9)</f>
        <v>471871</v>
      </c>
      <c r="M9" s="501">
        <f>IF(ISERROR(F9/L9-1),"         /0",(F9/L9-1))</f>
        <v>0.10845548889421042</v>
      </c>
      <c r="N9" s="499">
        <f>N10+N28+N45+N57+N68+N76</f>
        <v>847588</v>
      </c>
      <c r="O9" s="498">
        <f>O10+O28+O45+O57+O68+O76</f>
        <v>767540</v>
      </c>
      <c r="P9" s="497">
        <f>P10+P28+P45+P57+P68+P76</f>
        <v>8615</v>
      </c>
      <c r="Q9" s="498">
        <f>Q10+Q28+Q45+Q57+Q68+Q76</f>
        <v>8829</v>
      </c>
      <c r="R9" s="497">
        <f>SUM(N9:Q9)</f>
        <v>1632572</v>
      </c>
      <c r="S9" s="500">
        <f>R9/$R$9</f>
        <v>1</v>
      </c>
      <c r="T9" s="499">
        <f>T10+T28+T45+T57+T68+T76</f>
        <v>737374</v>
      </c>
      <c r="U9" s="498">
        <f>U10+U28+U45+U57+U68+U76</f>
        <v>666843</v>
      </c>
      <c r="V9" s="497">
        <f>V10+V28+V45+V57+V68+V76</f>
        <v>9410</v>
      </c>
      <c r="W9" s="498">
        <f>W10+W28+W45+W57+W68+W76</f>
        <v>9461</v>
      </c>
      <c r="X9" s="497">
        <f>SUM(T9:W9)</f>
        <v>1423088</v>
      </c>
      <c r="Y9" s="496">
        <f>IF(ISERROR(R9/X9-1),"         /0",(R9/X9-1))</f>
        <v>0.14720382717021008</v>
      </c>
    </row>
    <row r="10" spans="1:25" s="472" customFormat="1" ht="18.75" customHeight="1">
      <c r="A10" s="479" t="s">
        <v>256</v>
      </c>
      <c r="B10" s="476">
        <f>SUM(B11:B27)</f>
        <v>90558</v>
      </c>
      <c r="C10" s="475">
        <f>SUM(C11:C27)</f>
        <v>84657</v>
      </c>
      <c r="D10" s="474">
        <f>SUM(D11:D27)</f>
        <v>41</v>
      </c>
      <c r="E10" s="475">
        <f>SUM(E11:E27)</f>
        <v>3</v>
      </c>
      <c r="F10" s="474">
        <f>SUM(B10:E10)</f>
        <v>175259</v>
      </c>
      <c r="G10" s="477">
        <f>F10/$F$9</f>
        <v>0.33507249812636697</v>
      </c>
      <c r="H10" s="476">
        <f>SUM(H11:H27)</f>
        <v>95095</v>
      </c>
      <c r="I10" s="475">
        <f>SUM(I11:I27)</f>
        <v>80696</v>
      </c>
      <c r="J10" s="474">
        <f>SUM(J11:J27)</f>
        <v>260</v>
      </c>
      <c r="K10" s="475">
        <f>SUM(K11:K27)</f>
        <v>89</v>
      </c>
      <c r="L10" s="474">
        <f>SUM(H10:K10)</f>
        <v>176140</v>
      </c>
      <c r="M10" s="478">
        <f>IF(ISERROR(F10/L10-1),"         /0",(F10/L10-1))</f>
        <v>-0.005001703190643858</v>
      </c>
      <c r="N10" s="476">
        <f>SUM(N11:N27)</f>
        <v>276624</v>
      </c>
      <c r="O10" s="475">
        <f>SUM(O11:O27)</f>
        <v>263904</v>
      </c>
      <c r="P10" s="474">
        <f>SUM(P11:P27)</f>
        <v>647</v>
      </c>
      <c r="Q10" s="475">
        <f>SUM(Q11:Q27)</f>
        <v>553</v>
      </c>
      <c r="R10" s="474">
        <f>SUM(N10:Q10)</f>
        <v>541728</v>
      </c>
      <c r="S10" s="477">
        <f>R10/$R$9</f>
        <v>0.331824875105049</v>
      </c>
      <c r="T10" s="476">
        <f>SUM(T11:T27)</f>
        <v>271293</v>
      </c>
      <c r="U10" s="475">
        <f>SUM(U11:U27)</f>
        <v>255714</v>
      </c>
      <c r="V10" s="474">
        <f>SUM(V11:V27)</f>
        <v>1734</v>
      </c>
      <c r="W10" s="475">
        <f>SUM(W11:W27)</f>
        <v>1660</v>
      </c>
      <c r="X10" s="474">
        <f>SUM(T10:W10)</f>
        <v>530401</v>
      </c>
      <c r="Y10" s="473">
        <f>IF(ISERROR(R10/X10-1),"         /0",(R10/X10-1))</f>
        <v>0.021355540430730624</v>
      </c>
    </row>
    <row r="11" spans="1:25" ht="18.75" customHeight="1">
      <c r="A11" s="471" t="s">
        <v>255</v>
      </c>
      <c r="B11" s="469">
        <v>16575</v>
      </c>
      <c r="C11" s="466">
        <v>16390</v>
      </c>
      <c r="D11" s="465">
        <v>0</v>
      </c>
      <c r="E11" s="466">
        <v>0</v>
      </c>
      <c r="F11" s="465">
        <f>SUM(B11:E11)</f>
        <v>32965</v>
      </c>
      <c r="G11" s="468">
        <f>F11/$F$9</f>
        <v>0.0630248084305838</v>
      </c>
      <c r="H11" s="469">
        <v>16791</v>
      </c>
      <c r="I11" s="466">
        <v>14327</v>
      </c>
      <c r="J11" s="465">
        <v>162</v>
      </c>
      <c r="K11" s="466">
        <v>68</v>
      </c>
      <c r="L11" s="465">
        <f>SUM(H11:K11)</f>
        <v>31348</v>
      </c>
      <c r="M11" s="470">
        <f>IF(ISERROR(F11/L11-1),"         /0",(F11/L11-1))</f>
        <v>0.05158223810131424</v>
      </c>
      <c r="N11" s="469">
        <v>47773</v>
      </c>
      <c r="O11" s="466">
        <v>50427</v>
      </c>
      <c r="P11" s="465">
        <v>205</v>
      </c>
      <c r="Q11" s="466">
        <v>237</v>
      </c>
      <c r="R11" s="465">
        <f>SUM(N11:Q11)</f>
        <v>98642</v>
      </c>
      <c r="S11" s="468">
        <f>R11/$R$9</f>
        <v>0.06042122491381697</v>
      </c>
      <c r="T11" s="469">
        <v>45210</v>
      </c>
      <c r="U11" s="466">
        <v>47491</v>
      </c>
      <c r="V11" s="465">
        <v>493</v>
      </c>
      <c r="W11" s="466">
        <v>497</v>
      </c>
      <c r="X11" s="465">
        <f>SUM(T11:W11)</f>
        <v>93691</v>
      </c>
      <c r="Y11" s="464">
        <f>IF(ISERROR(R11/X11-1),"         /0",(R11/X11-1))</f>
        <v>0.05284392310894326</v>
      </c>
    </row>
    <row r="12" spans="1:25" ht="18.75" customHeight="1">
      <c r="A12" s="471" t="s">
        <v>254</v>
      </c>
      <c r="B12" s="469">
        <v>8948</v>
      </c>
      <c r="C12" s="466">
        <v>8277</v>
      </c>
      <c r="D12" s="465">
        <v>0</v>
      </c>
      <c r="E12" s="466">
        <v>1</v>
      </c>
      <c r="F12" s="465">
        <f>SUM(B12:E12)</f>
        <v>17226</v>
      </c>
      <c r="G12" s="468">
        <f>F12/$F$9</f>
        <v>0.032933879873357705</v>
      </c>
      <c r="H12" s="469">
        <v>10930</v>
      </c>
      <c r="I12" s="466">
        <v>8422</v>
      </c>
      <c r="J12" s="465"/>
      <c r="K12" s="466">
        <v>3</v>
      </c>
      <c r="L12" s="465">
        <f>SUM(H12:K12)</f>
        <v>19355</v>
      </c>
      <c r="M12" s="470">
        <f>IF(ISERROR(F12/L12-1),"         /0",(F12/L12-1))</f>
        <v>-0.1099974166881943</v>
      </c>
      <c r="N12" s="469">
        <v>26065</v>
      </c>
      <c r="O12" s="466">
        <v>27718</v>
      </c>
      <c r="P12" s="465"/>
      <c r="Q12" s="466">
        <v>1</v>
      </c>
      <c r="R12" s="465">
        <f>SUM(N12:Q12)</f>
        <v>53784</v>
      </c>
      <c r="S12" s="468">
        <f>R12/$R$9</f>
        <v>0.032944335686266826</v>
      </c>
      <c r="T12" s="469">
        <v>27721</v>
      </c>
      <c r="U12" s="466">
        <v>26652</v>
      </c>
      <c r="V12" s="465"/>
      <c r="W12" s="466">
        <v>3</v>
      </c>
      <c r="X12" s="465">
        <f>SUM(T12:W12)</f>
        <v>54376</v>
      </c>
      <c r="Y12" s="464">
        <f>IF(ISERROR(R12/X12-1),"         /0",(R12/X12-1))</f>
        <v>-0.010887156098278616</v>
      </c>
    </row>
    <row r="13" spans="1:25" ht="18.75" customHeight="1">
      <c r="A13" s="471" t="s">
        <v>253</v>
      </c>
      <c r="B13" s="469">
        <v>7689</v>
      </c>
      <c r="C13" s="466">
        <v>7167</v>
      </c>
      <c r="D13" s="465">
        <v>1</v>
      </c>
      <c r="E13" s="466">
        <v>0</v>
      </c>
      <c r="F13" s="465">
        <f>SUM(B13:E13)</f>
        <v>14857</v>
      </c>
      <c r="G13" s="468">
        <f>F13/$F$9</f>
        <v>0.028404658845842066</v>
      </c>
      <c r="H13" s="469">
        <v>9310</v>
      </c>
      <c r="I13" s="466">
        <v>8145</v>
      </c>
      <c r="J13" s="465">
        <v>0</v>
      </c>
      <c r="K13" s="466">
        <v>2</v>
      </c>
      <c r="L13" s="465">
        <f>SUM(H13:K13)</f>
        <v>17457</v>
      </c>
      <c r="M13" s="470">
        <f>IF(ISERROR(F13/L13-1),"         /0",(F13/L13-1))</f>
        <v>-0.14893738901300335</v>
      </c>
      <c r="N13" s="469">
        <v>25347</v>
      </c>
      <c r="O13" s="466">
        <v>24572</v>
      </c>
      <c r="P13" s="465">
        <v>89</v>
      </c>
      <c r="Q13" s="466">
        <v>47</v>
      </c>
      <c r="R13" s="465">
        <f>SUM(N13:Q13)</f>
        <v>50055</v>
      </c>
      <c r="S13" s="468">
        <f>R13/$R$9</f>
        <v>0.030660209779415547</v>
      </c>
      <c r="T13" s="469">
        <v>27151</v>
      </c>
      <c r="U13" s="466">
        <v>26072</v>
      </c>
      <c r="V13" s="465">
        <v>230</v>
      </c>
      <c r="W13" s="466">
        <v>151</v>
      </c>
      <c r="X13" s="465">
        <f>SUM(T13:W13)</f>
        <v>53604</v>
      </c>
      <c r="Y13" s="464">
        <f>IF(ISERROR(R13/X13-1),"         /0",(R13/X13-1))</f>
        <v>-0.06620774569062016</v>
      </c>
    </row>
    <row r="14" spans="1:25" ht="18.75" customHeight="1">
      <c r="A14" s="471" t="s">
        <v>252</v>
      </c>
      <c r="B14" s="469">
        <v>6492</v>
      </c>
      <c r="C14" s="466">
        <v>6113</v>
      </c>
      <c r="D14" s="465">
        <v>0</v>
      </c>
      <c r="E14" s="466">
        <v>0</v>
      </c>
      <c r="F14" s="465">
        <f>SUM(B14:E14)</f>
        <v>12605</v>
      </c>
      <c r="G14" s="468">
        <f>F14/$F$9</f>
        <v>0.024099126657591657</v>
      </c>
      <c r="H14" s="469">
        <v>6138</v>
      </c>
      <c r="I14" s="466">
        <v>5172</v>
      </c>
      <c r="J14" s="465"/>
      <c r="K14" s="466"/>
      <c r="L14" s="465">
        <f>SUM(H14:K14)</f>
        <v>11310</v>
      </c>
      <c r="M14" s="470">
        <f>IF(ISERROR(F14/L14-1),"         /0",(F14/L14-1))</f>
        <v>0.11450044208664889</v>
      </c>
      <c r="N14" s="469">
        <v>19248</v>
      </c>
      <c r="O14" s="466">
        <v>17502</v>
      </c>
      <c r="P14" s="465">
        <v>118</v>
      </c>
      <c r="Q14" s="466">
        <v>127</v>
      </c>
      <c r="R14" s="465">
        <f>SUM(N14:Q14)</f>
        <v>36995</v>
      </c>
      <c r="S14" s="468">
        <f>R14/$R$9</f>
        <v>0.02266056259693294</v>
      </c>
      <c r="T14" s="469">
        <v>18095</v>
      </c>
      <c r="U14" s="466">
        <v>15970</v>
      </c>
      <c r="V14" s="465"/>
      <c r="W14" s="466">
        <v>16</v>
      </c>
      <c r="X14" s="465">
        <f>SUM(T14:W14)</f>
        <v>34081</v>
      </c>
      <c r="Y14" s="464">
        <f>IF(ISERROR(R14/X14-1),"         /0",(R14/X14-1))</f>
        <v>0.0855021859687215</v>
      </c>
    </row>
    <row r="15" spans="1:25" ht="18.75" customHeight="1">
      <c r="A15" s="471" t="s">
        <v>251</v>
      </c>
      <c r="B15" s="469">
        <v>6099</v>
      </c>
      <c r="C15" s="466">
        <v>6150</v>
      </c>
      <c r="D15" s="465">
        <v>0</v>
      </c>
      <c r="E15" s="466">
        <v>0</v>
      </c>
      <c r="F15" s="465">
        <f>SUM(B15:E15)</f>
        <v>12249</v>
      </c>
      <c r="G15" s="468">
        <f>F15/$F$9</f>
        <v>0.023418500787690612</v>
      </c>
      <c r="H15" s="469">
        <v>5361</v>
      </c>
      <c r="I15" s="466">
        <v>5011</v>
      </c>
      <c r="J15" s="465"/>
      <c r="K15" s="466"/>
      <c r="L15" s="465">
        <f>SUM(H15:K15)</f>
        <v>10372</v>
      </c>
      <c r="M15" s="470">
        <f>IF(ISERROR(F15/L15-1),"         /0",(F15/L15-1))</f>
        <v>0.18096799074431158</v>
      </c>
      <c r="N15" s="469">
        <v>17428</v>
      </c>
      <c r="O15" s="466">
        <v>17760</v>
      </c>
      <c r="P15" s="465"/>
      <c r="Q15" s="466"/>
      <c r="R15" s="465">
        <f>SUM(N15:Q15)</f>
        <v>35188</v>
      </c>
      <c r="S15" s="468">
        <f>R15/$R$9</f>
        <v>0.021553720142205062</v>
      </c>
      <c r="T15" s="469">
        <v>15214</v>
      </c>
      <c r="U15" s="466">
        <v>15584</v>
      </c>
      <c r="V15" s="465"/>
      <c r="W15" s="466"/>
      <c r="X15" s="465">
        <f>SUM(T15:W15)</f>
        <v>30798</v>
      </c>
      <c r="Y15" s="464">
        <f>IF(ISERROR(R15/X15-1),"         /0",(R15/X15-1))</f>
        <v>0.14254172348853822</v>
      </c>
    </row>
    <row r="16" spans="1:25" ht="18.75" customHeight="1">
      <c r="A16" s="471" t="s">
        <v>250</v>
      </c>
      <c r="B16" s="469">
        <v>4973</v>
      </c>
      <c r="C16" s="466">
        <v>5388</v>
      </c>
      <c r="D16" s="465">
        <v>0</v>
      </c>
      <c r="E16" s="466">
        <v>0</v>
      </c>
      <c r="F16" s="465">
        <f>SUM(B16:E16)</f>
        <v>10361</v>
      </c>
      <c r="G16" s="468">
        <f>F16/$F$9</f>
        <v>0.01980888943270981</v>
      </c>
      <c r="H16" s="469">
        <v>5797</v>
      </c>
      <c r="I16" s="466">
        <v>5092</v>
      </c>
      <c r="J16" s="465"/>
      <c r="K16" s="466"/>
      <c r="L16" s="465">
        <f>SUM(H16:K16)</f>
        <v>10889</v>
      </c>
      <c r="M16" s="470">
        <f>IF(ISERROR(F16/L16-1),"         /0",(F16/L16-1))</f>
        <v>-0.048489301129580276</v>
      </c>
      <c r="N16" s="469">
        <v>13860</v>
      </c>
      <c r="O16" s="466">
        <v>17269</v>
      </c>
      <c r="P16" s="465">
        <v>54</v>
      </c>
      <c r="Q16" s="466">
        <v>53</v>
      </c>
      <c r="R16" s="465">
        <f>SUM(N16:Q16)</f>
        <v>31236</v>
      </c>
      <c r="S16" s="468">
        <f>R16/$R$9</f>
        <v>0.01913299995344769</v>
      </c>
      <c r="T16" s="469">
        <v>16161</v>
      </c>
      <c r="U16" s="466">
        <v>18176</v>
      </c>
      <c r="V16" s="465">
        <v>103</v>
      </c>
      <c r="W16" s="466">
        <v>111</v>
      </c>
      <c r="X16" s="465">
        <f>SUM(T16:W16)</f>
        <v>34551</v>
      </c>
      <c r="Y16" s="464">
        <f>IF(ISERROR(R16/X16-1),"         /0",(R16/X16-1))</f>
        <v>-0.09594512459841975</v>
      </c>
    </row>
    <row r="17" spans="1:25" ht="18.75" customHeight="1">
      <c r="A17" s="471" t="s">
        <v>249</v>
      </c>
      <c r="B17" s="469">
        <v>4171</v>
      </c>
      <c r="C17" s="466">
        <v>3727</v>
      </c>
      <c r="D17" s="465">
        <v>10</v>
      </c>
      <c r="E17" s="466">
        <v>0</v>
      </c>
      <c r="F17" s="465">
        <f>SUM(B17:E17)</f>
        <v>7908</v>
      </c>
      <c r="G17" s="468">
        <f>F17/$F$9</f>
        <v>0.015119071289824261</v>
      </c>
      <c r="H17" s="469">
        <v>3037</v>
      </c>
      <c r="I17" s="466">
        <v>2717</v>
      </c>
      <c r="J17" s="465"/>
      <c r="K17" s="466">
        <v>0</v>
      </c>
      <c r="L17" s="465">
        <f>SUM(H17:K17)</f>
        <v>5754</v>
      </c>
      <c r="M17" s="470">
        <f>IF(ISERROR(F17/L17-1),"         /0",(F17/L17-1))</f>
        <v>0.3743482794577686</v>
      </c>
      <c r="N17" s="469">
        <v>10275</v>
      </c>
      <c r="O17" s="466">
        <v>10305</v>
      </c>
      <c r="P17" s="465">
        <v>10</v>
      </c>
      <c r="Q17" s="466">
        <v>7</v>
      </c>
      <c r="R17" s="465">
        <f>SUM(N17:Q17)</f>
        <v>20597</v>
      </c>
      <c r="S17" s="468">
        <f>R17/$R$9</f>
        <v>0.012616288898743822</v>
      </c>
      <c r="T17" s="469">
        <v>10123</v>
      </c>
      <c r="U17" s="466">
        <v>9406</v>
      </c>
      <c r="V17" s="465">
        <v>88</v>
      </c>
      <c r="W17" s="466">
        <v>156</v>
      </c>
      <c r="X17" s="465">
        <f>SUM(T17:W17)</f>
        <v>19773</v>
      </c>
      <c r="Y17" s="464">
        <f>IF(ISERROR(R17/X17-1),"         /0",(R17/X17-1))</f>
        <v>0.041672988418550494</v>
      </c>
    </row>
    <row r="18" spans="1:25" ht="18.75" customHeight="1">
      <c r="A18" s="471" t="s">
        <v>248</v>
      </c>
      <c r="B18" s="469">
        <v>3723</v>
      </c>
      <c r="C18" s="466">
        <v>3455</v>
      </c>
      <c r="D18" s="465">
        <v>0</v>
      </c>
      <c r="E18" s="466">
        <v>0</v>
      </c>
      <c r="F18" s="465">
        <f>SUM(B18:E18)</f>
        <v>7178</v>
      </c>
      <c r="G18" s="468">
        <f>F18/$F$9</f>
        <v>0.013723405882442911</v>
      </c>
      <c r="H18" s="469">
        <v>3290</v>
      </c>
      <c r="I18" s="466">
        <v>2407</v>
      </c>
      <c r="J18" s="465"/>
      <c r="K18" s="466"/>
      <c r="L18" s="465">
        <f>SUM(H18:K18)</f>
        <v>5697</v>
      </c>
      <c r="M18" s="470">
        <f>IF(ISERROR(F18/L18-1),"         /0",(F18/L18-1))</f>
        <v>0.2599613831841321</v>
      </c>
      <c r="N18" s="469">
        <v>12128</v>
      </c>
      <c r="O18" s="466">
        <v>10546</v>
      </c>
      <c r="P18" s="465"/>
      <c r="Q18" s="466"/>
      <c r="R18" s="465">
        <f>SUM(N18:Q18)</f>
        <v>22674</v>
      </c>
      <c r="S18" s="468">
        <f>R18/$R$9</f>
        <v>0.01388851456474814</v>
      </c>
      <c r="T18" s="469">
        <v>10321</v>
      </c>
      <c r="U18" s="466">
        <v>8493</v>
      </c>
      <c r="V18" s="465">
        <v>1</v>
      </c>
      <c r="W18" s="466"/>
      <c r="X18" s="465">
        <f>SUM(T18:W18)</f>
        <v>18815</v>
      </c>
      <c r="Y18" s="464">
        <f>IF(ISERROR(R18/X18-1),"         /0",(R18/X18-1))</f>
        <v>0.2051023119851183</v>
      </c>
    </row>
    <row r="19" spans="1:25" ht="18.75" customHeight="1">
      <c r="A19" s="471" t="s">
        <v>247</v>
      </c>
      <c r="B19" s="469">
        <v>3203</v>
      </c>
      <c r="C19" s="466">
        <v>3255</v>
      </c>
      <c r="D19" s="465">
        <v>0</v>
      </c>
      <c r="E19" s="466">
        <v>0</v>
      </c>
      <c r="F19" s="465">
        <f>SUM(B19:E19)</f>
        <v>6458</v>
      </c>
      <c r="G19" s="468">
        <f>F19/$F$9</f>
        <v>0.012346859179272265</v>
      </c>
      <c r="H19" s="469">
        <v>3808</v>
      </c>
      <c r="I19" s="466">
        <v>3129</v>
      </c>
      <c r="J19" s="465"/>
      <c r="K19" s="466"/>
      <c r="L19" s="465">
        <f>SUM(H19:K19)</f>
        <v>6937</v>
      </c>
      <c r="M19" s="470">
        <f>IF(ISERROR(F19/L19-1),"         /0",(F19/L19-1))</f>
        <v>-0.06905002162318008</v>
      </c>
      <c r="N19" s="469">
        <v>9921</v>
      </c>
      <c r="O19" s="466">
        <v>10080</v>
      </c>
      <c r="P19" s="465"/>
      <c r="Q19" s="466"/>
      <c r="R19" s="465">
        <f>SUM(N19:Q19)</f>
        <v>20001</v>
      </c>
      <c r="S19" s="468">
        <f>R19/$R$9</f>
        <v>0.012251220773111386</v>
      </c>
      <c r="T19" s="469">
        <v>11224</v>
      </c>
      <c r="U19" s="466">
        <v>10486</v>
      </c>
      <c r="V19" s="465"/>
      <c r="W19" s="466"/>
      <c r="X19" s="465">
        <f>SUM(T19:W19)</f>
        <v>21710</v>
      </c>
      <c r="Y19" s="464">
        <f>IF(ISERROR(R19/X19-1),"         /0",(R19/X19-1))</f>
        <v>-0.07871948410870566</v>
      </c>
    </row>
    <row r="20" spans="1:25" ht="18.75" customHeight="1">
      <c r="A20" s="471" t="s">
        <v>246</v>
      </c>
      <c r="B20" s="469">
        <v>3141</v>
      </c>
      <c r="C20" s="466">
        <v>2111</v>
      </c>
      <c r="D20" s="465">
        <v>0</v>
      </c>
      <c r="E20" s="466">
        <v>0</v>
      </c>
      <c r="F20" s="465">
        <f>SUM(B20:E20)</f>
        <v>5252</v>
      </c>
      <c r="G20" s="468">
        <f>F20/$F$9</f>
        <v>0.010041143451461433</v>
      </c>
      <c r="H20" s="469">
        <v>2900</v>
      </c>
      <c r="I20" s="466">
        <v>1931</v>
      </c>
      <c r="J20" s="465"/>
      <c r="K20" s="466"/>
      <c r="L20" s="465">
        <f>SUM(H20:K20)</f>
        <v>4831</v>
      </c>
      <c r="M20" s="470">
        <f>IF(ISERROR(F20/L20-1),"         /0",(F20/L20-1))</f>
        <v>0.08714551852618513</v>
      </c>
      <c r="N20" s="469">
        <v>9409</v>
      </c>
      <c r="O20" s="466">
        <v>6846</v>
      </c>
      <c r="P20" s="465"/>
      <c r="Q20" s="466"/>
      <c r="R20" s="465">
        <f>SUM(N20:Q20)</f>
        <v>16255</v>
      </c>
      <c r="S20" s="468">
        <f>R20/$R$9</f>
        <v>0.009956681849253815</v>
      </c>
      <c r="T20" s="469">
        <v>8321</v>
      </c>
      <c r="U20" s="466">
        <v>6301</v>
      </c>
      <c r="V20" s="465"/>
      <c r="W20" s="466"/>
      <c r="X20" s="465">
        <f>SUM(T20:W20)</f>
        <v>14622</v>
      </c>
      <c r="Y20" s="464">
        <f>IF(ISERROR(R20/X20-1),"         /0",(R20/X20-1))</f>
        <v>0.11168102858706064</v>
      </c>
    </row>
    <row r="21" spans="1:25" ht="18.75" customHeight="1">
      <c r="A21" s="471" t="s">
        <v>245</v>
      </c>
      <c r="B21" s="469">
        <v>2447</v>
      </c>
      <c r="C21" s="466">
        <v>2519</v>
      </c>
      <c r="D21" s="465">
        <v>0</v>
      </c>
      <c r="E21" s="466">
        <v>0</v>
      </c>
      <c r="F21" s="465">
        <f>SUM(B21:E21)</f>
        <v>4966</v>
      </c>
      <c r="G21" s="468">
        <f>F21/$F$9</f>
        <v>0.009494348511035316</v>
      </c>
      <c r="H21" s="469">
        <v>2387</v>
      </c>
      <c r="I21" s="466">
        <v>2768</v>
      </c>
      <c r="J21" s="465"/>
      <c r="K21" s="466"/>
      <c r="L21" s="465">
        <f>SUM(H21:K21)</f>
        <v>5155</v>
      </c>
      <c r="M21" s="470">
        <f>IF(ISERROR(F21/L21-1),"         /0",(F21/L21-1))</f>
        <v>-0.03666343355965085</v>
      </c>
      <c r="N21" s="469">
        <v>6449</v>
      </c>
      <c r="O21" s="466">
        <v>7568</v>
      </c>
      <c r="P21" s="465"/>
      <c r="Q21" s="466"/>
      <c r="R21" s="465">
        <f>SUM(N21:Q21)</f>
        <v>14017</v>
      </c>
      <c r="S21" s="468">
        <f>R21/$R$9</f>
        <v>0.00858583878689577</v>
      </c>
      <c r="T21" s="469">
        <v>5846</v>
      </c>
      <c r="U21" s="466">
        <v>8159</v>
      </c>
      <c r="V21" s="465"/>
      <c r="W21" s="466"/>
      <c r="X21" s="465">
        <f>SUM(T21:W21)</f>
        <v>14005</v>
      </c>
      <c r="Y21" s="464">
        <f>IF(ISERROR(R21/X21-1),"         /0",(R21/X21-1))</f>
        <v>0.0008568368439842988</v>
      </c>
    </row>
    <row r="22" spans="1:25" ht="18.75" customHeight="1">
      <c r="A22" s="471" t="s">
        <v>244</v>
      </c>
      <c r="B22" s="469">
        <v>966</v>
      </c>
      <c r="C22" s="466">
        <v>3846</v>
      </c>
      <c r="D22" s="465">
        <v>0</v>
      </c>
      <c r="E22" s="466">
        <v>0</v>
      </c>
      <c r="F22" s="465">
        <f>SUM(B22:E22)</f>
        <v>4812</v>
      </c>
      <c r="G22" s="468">
        <f>F22/$F$9</f>
        <v>0.009199920466190484</v>
      </c>
      <c r="H22" s="469">
        <v>1980</v>
      </c>
      <c r="I22" s="466">
        <v>3799</v>
      </c>
      <c r="J22" s="465"/>
      <c r="K22" s="466"/>
      <c r="L22" s="465">
        <f>SUM(H22:K22)</f>
        <v>5779</v>
      </c>
      <c r="M22" s="470">
        <f>IF(ISERROR(F22/L22-1),"         /0",(F22/L22-1))</f>
        <v>-0.16732998788717768</v>
      </c>
      <c r="N22" s="469">
        <v>3536</v>
      </c>
      <c r="O22" s="466">
        <v>10527</v>
      </c>
      <c r="P22" s="465"/>
      <c r="Q22" s="466"/>
      <c r="R22" s="465">
        <f>SUM(N22:Q22)</f>
        <v>14063</v>
      </c>
      <c r="S22" s="468">
        <f>R22/$R$9</f>
        <v>0.008614015185853977</v>
      </c>
      <c r="T22" s="469">
        <v>5489</v>
      </c>
      <c r="U22" s="466">
        <v>11312</v>
      </c>
      <c r="V22" s="465"/>
      <c r="W22" s="466"/>
      <c r="X22" s="465">
        <f>SUM(T22:W22)</f>
        <v>16801</v>
      </c>
      <c r="Y22" s="464">
        <f>IF(ISERROR(R22/X22-1),"         /0",(R22/X22-1))</f>
        <v>-0.16296649008987563</v>
      </c>
    </row>
    <row r="23" spans="1:25" ht="18.75" customHeight="1">
      <c r="A23" s="471" t="s">
        <v>243</v>
      </c>
      <c r="B23" s="469">
        <v>2319</v>
      </c>
      <c r="C23" s="466">
        <v>2072</v>
      </c>
      <c r="D23" s="465">
        <v>0</v>
      </c>
      <c r="E23" s="466">
        <v>0</v>
      </c>
      <c r="F23" s="465">
        <f>SUM(B23:E23)</f>
        <v>4391</v>
      </c>
      <c r="G23" s="468">
        <f>F23/$F$9</f>
        <v>0.008395023018919869</v>
      </c>
      <c r="H23" s="469">
        <v>2856</v>
      </c>
      <c r="I23" s="466">
        <v>2592</v>
      </c>
      <c r="J23" s="465"/>
      <c r="K23" s="466"/>
      <c r="L23" s="465">
        <f>SUM(H23:K23)</f>
        <v>5448</v>
      </c>
      <c r="M23" s="470">
        <f>IF(ISERROR(F23/L23-1),"         /0",(F23/L23-1))</f>
        <v>-0.19401615271659323</v>
      </c>
      <c r="N23" s="469">
        <v>7763</v>
      </c>
      <c r="O23" s="466">
        <v>6433</v>
      </c>
      <c r="P23" s="465"/>
      <c r="Q23" s="466"/>
      <c r="R23" s="465">
        <f>SUM(N23:Q23)</f>
        <v>14196</v>
      </c>
      <c r="S23" s="468">
        <f>R23/$R$9</f>
        <v>0.008695481730667927</v>
      </c>
      <c r="T23" s="469">
        <v>8523</v>
      </c>
      <c r="U23" s="466">
        <v>8254</v>
      </c>
      <c r="V23" s="465"/>
      <c r="W23" s="466"/>
      <c r="X23" s="465">
        <f>SUM(T23:W23)</f>
        <v>16777</v>
      </c>
      <c r="Y23" s="464">
        <f>IF(ISERROR(R23/X23-1),"         /0",(R23/X23-1))</f>
        <v>-0.15384156881444833</v>
      </c>
    </row>
    <row r="24" spans="1:25" ht="18.75" customHeight="1">
      <c r="A24" s="471" t="s">
        <v>242</v>
      </c>
      <c r="B24" s="469">
        <v>1949</v>
      </c>
      <c r="C24" s="466">
        <v>1697</v>
      </c>
      <c r="D24" s="465">
        <v>5</v>
      </c>
      <c r="E24" s="466">
        <v>0</v>
      </c>
      <c r="F24" s="465">
        <f>SUM(B24:E24)</f>
        <v>3651</v>
      </c>
      <c r="G24" s="468">
        <f>F24/$F$9</f>
        <v>0.006980238907327817</v>
      </c>
      <c r="H24" s="469">
        <v>2377</v>
      </c>
      <c r="I24" s="466">
        <v>1821</v>
      </c>
      <c r="J24" s="465"/>
      <c r="K24" s="466"/>
      <c r="L24" s="465">
        <f>SUM(H24:K24)</f>
        <v>4198</v>
      </c>
      <c r="M24" s="470">
        <f>IF(ISERROR(F24/L24-1),"         /0",(F24/L24-1))</f>
        <v>-0.13030014292520242</v>
      </c>
      <c r="N24" s="469">
        <v>6683</v>
      </c>
      <c r="O24" s="466">
        <v>5176</v>
      </c>
      <c r="P24" s="465">
        <v>97</v>
      </c>
      <c r="Q24" s="466">
        <v>64</v>
      </c>
      <c r="R24" s="465">
        <f>SUM(N24:Q24)</f>
        <v>12020</v>
      </c>
      <c r="S24" s="468">
        <f>R24/$R$9</f>
        <v>0.007362615553862249</v>
      </c>
      <c r="T24" s="469">
        <v>6670</v>
      </c>
      <c r="U24" s="466">
        <v>5121</v>
      </c>
      <c r="V24" s="465">
        <v>436</v>
      </c>
      <c r="W24" s="466">
        <v>305</v>
      </c>
      <c r="X24" s="465">
        <f>SUM(T24:W24)</f>
        <v>12532</v>
      </c>
      <c r="Y24" s="464">
        <f>IF(ISERROR(R24/X24-1),"         /0",(R24/X24-1))</f>
        <v>-0.040855410150015925</v>
      </c>
    </row>
    <row r="25" spans="1:25" ht="18.75" customHeight="1">
      <c r="A25" s="471" t="s">
        <v>241</v>
      </c>
      <c r="B25" s="469">
        <v>1145</v>
      </c>
      <c r="C25" s="466">
        <v>1052</v>
      </c>
      <c r="D25" s="465">
        <v>0</v>
      </c>
      <c r="E25" s="466">
        <v>0</v>
      </c>
      <c r="F25" s="465">
        <f>SUM(B25:E25)</f>
        <v>2197</v>
      </c>
      <c r="G25" s="468">
        <f>F25/$F$9</f>
        <v>0.00420037931509154</v>
      </c>
      <c r="H25" s="469">
        <v>1007</v>
      </c>
      <c r="I25" s="466">
        <v>978</v>
      </c>
      <c r="J25" s="465"/>
      <c r="K25" s="466"/>
      <c r="L25" s="465">
        <f>SUM(H25:K25)</f>
        <v>1985</v>
      </c>
      <c r="M25" s="470">
        <f>IF(ISERROR(F25/L25-1),"         /0",(F25/L25-1))</f>
        <v>0.10680100755667499</v>
      </c>
      <c r="N25" s="469">
        <v>4656</v>
      </c>
      <c r="O25" s="466">
        <v>3800</v>
      </c>
      <c r="P25" s="465"/>
      <c r="Q25" s="466"/>
      <c r="R25" s="465">
        <f>SUM(N25:Q25)</f>
        <v>8456</v>
      </c>
      <c r="S25" s="468">
        <f>R25/$R$9</f>
        <v>0.005179557165013243</v>
      </c>
      <c r="T25" s="469">
        <v>3136</v>
      </c>
      <c r="U25" s="466">
        <v>2758</v>
      </c>
      <c r="V25" s="465"/>
      <c r="W25" s="466"/>
      <c r="X25" s="465">
        <f>SUM(T25:W25)</f>
        <v>5894</v>
      </c>
      <c r="Y25" s="464">
        <f>IF(ISERROR(R25/X25-1),"         /0",(R25/X25-1))</f>
        <v>0.4346793349168645</v>
      </c>
    </row>
    <row r="26" spans="1:25" ht="18.75" customHeight="1">
      <c r="A26" s="471" t="s">
        <v>240</v>
      </c>
      <c r="B26" s="469">
        <v>736</v>
      </c>
      <c r="C26" s="466">
        <v>233</v>
      </c>
      <c r="D26" s="465">
        <v>0</v>
      </c>
      <c r="E26" s="466">
        <v>0</v>
      </c>
      <c r="F26" s="465">
        <f>SUM(B26:E26)</f>
        <v>969</v>
      </c>
      <c r="G26" s="468">
        <f>F26/$F$9</f>
        <v>0.001852602438017161</v>
      </c>
      <c r="H26" s="469">
        <v>2234</v>
      </c>
      <c r="I26" s="466">
        <v>1718</v>
      </c>
      <c r="J26" s="465"/>
      <c r="K26" s="466"/>
      <c r="L26" s="465">
        <f>SUM(H26:K26)</f>
        <v>3952</v>
      </c>
      <c r="M26" s="470">
        <f>IF(ISERROR(F26/L26-1),"         /0",(F26/L26-1))</f>
        <v>-0.7548076923076923</v>
      </c>
      <c r="N26" s="469">
        <v>3557</v>
      </c>
      <c r="O26" s="466">
        <v>2086</v>
      </c>
      <c r="P26" s="465"/>
      <c r="Q26" s="466"/>
      <c r="R26" s="465">
        <f>SUM(N26:Q26)</f>
        <v>5643</v>
      </c>
      <c r="S26" s="468">
        <f>R26/$R$9</f>
        <v>0.0034565091156775933</v>
      </c>
      <c r="T26" s="469">
        <v>6467</v>
      </c>
      <c r="U26" s="466">
        <v>5273</v>
      </c>
      <c r="V26" s="465">
        <v>0</v>
      </c>
      <c r="W26" s="466"/>
      <c r="X26" s="465">
        <f>SUM(T26:W26)</f>
        <v>11740</v>
      </c>
      <c r="Y26" s="464">
        <f>IF(ISERROR(R26/X26-1),"         /0",(R26/X26-1))</f>
        <v>-0.5193356047700171</v>
      </c>
    </row>
    <row r="27" spans="1:25" ht="18.75" customHeight="1" thickBot="1">
      <c r="A27" s="494" t="s">
        <v>135</v>
      </c>
      <c r="B27" s="491">
        <v>15982</v>
      </c>
      <c r="C27" s="490">
        <v>11205</v>
      </c>
      <c r="D27" s="489">
        <v>25</v>
      </c>
      <c r="E27" s="490">
        <v>2</v>
      </c>
      <c r="F27" s="489">
        <f>SUM(B27:E27)</f>
        <v>27214</v>
      </c>
      <c r="G27" s="492">
        <f>F27/$F$9</f>
        <v>0.05202964163900827</v>
      </c>
      <c r="H27" s="491">
        <v>14892</v>
      </c>
      <c r="I27" s="490">
        <v>10667</v>
      </c>
      <c r="J27" s="489">
        <v>98</v>
      </c>
      <c r="K27" s="490">
        <v>16</v>
      </c>
      <c r="L27" s="489">
        <f>SUM(H27:K27)</f>
        <v>25673</v>
      </c>
      <c r="M27" s="493">
        <f>IF(ISERROR(F27/L27-1),"         /0",(F27/L27-1))</f>
        <v>0.0600241498850933</v>
      </c>
      <c r="N27" s="491">
        <v>52526</v>
      </c>
      <c r="O27" s="490">
        <v>35289</v>
      </c>
      <c r="P27" s="489">
        <v>74</v>
      </c>
      <c r="Q27" s="490">
        <v>17</v>
      </c>
      <c r="R27" s="489">
        <f>SUM(N27:Q27)</f>
        <v>87906</v>
      </c>
      <c r="S27" s="492">
        <f>R27/$R$9</f>
        <v>0.05384509840913601</v>
      </c>
      <c r="T27" s="491">
        <v>45621</v>
      </c>
      <c r="U27" s="490">
        <v>30206</v>
      </c>
      <c r="V27" s="489">
        <v>383</v>
      </c>
      <c r="W27" s="490">
        <v>421</v>
      </c>
      <c r="X27" s="489">
        <f>SUM(T27:W27)</f>
        <v>76631</v>
      </c>
      <c r="Y27" s="488">
        <f>IF(ISERROR(R27/X27-1),"         /0",(R27/X27-1))</f>
        <v>0.14713366653182125</v>
      </c>
    </row>
    <row r="28" spans="1:25" s="472" customFormat="1" ht="18.75" customHeight="1">
      <c r="A28" s="479" t="s">
        <v>239</v>
      </c>
      <c r="B28" s="476">
        <f>SUM(B29:B44)</f>
        <v>82160</v>
      </c>
      <c r="C28" s="475">
        <f>SUM(C29:C44)</f>
        <v>75941</v>
      </c>
      <c r="D28" s="474">
        <f>SUM(D29:D44)</f>
        <v>1076</v>
      </c>
      <c r="E28" s="475">
        <f>SUM(E29:E44)</f>
        <v>1084</v>
      </c>
      <c r="F28" s="474">
        <f>SUM(B28:E28)</f>
        <v>160261</v>
      </c>
      <c r="G28" s="477">
        <f>F28/$F$9</f>
        <v>0.306398265551154</v>
      </c>
      <c r="H28" s="476">
        <f>SUM(H29:H44)</f>
        <v>67038</v>
      </c>
      <c r="I28" s="475">
        <f>SUM(I29:I44)</f>
        <v>61960</v>
      </c>
      <c r="J28" s="474">
        <f>SUM(J29:J44)</f>
        <v>940</v>
      </c>
      <c r="K28" s="475">
        <f>SUM(K29:K44)</f>
        <v>1010</v>
      </c>
      <c r="L28" s="474">
        <f>SUM(H28:K28)</f>
        <v>130948</v>
      </c>
      <c r="M28" s="478">
        <f>IF(ISERROR(F28/L28-1),"         /0",(F28/L28-1))</f>
        <v>0.22385221614686746</v>
      </c>
      <c r="N28" s="476">
        <f>SUM(N29:N44)</f>
        <v>240039</v>
      </c>
      <c r="O28" s="475">
        <f>SUM(O29:O44)</f>
        <v>230169</v>
      </c>
      <c r="P28" s="474">
        <f>SUM(P29:P44)</f>
        <v>1780</v>
      </c>
      <c r="Q28" s="475">
        <f>SUM(Q29:Q44)</f>
        <v>1678</v>
      </c>
      <c r="R28" s="474">
        <f>SUM(N28:Q28)</f>
        <v>473666</v>
      </c>
      <c r="S28" s="477">
        <f>R28/$R$9</f>
        <v>0.2901348301943191</v>
      </c>
      <c r="T28" s="476">
        <f>SUM(T29:T44)</f>
        <v>196585</v>
      </c>
      <c r="U28" s="475">
        <f>SUM(U29:U44)</f>
        <v>186395</v>
      </c>
      <c r="V28" s="474">
        <f>SUM(V29:V44)</f>
        <v>2470</v>
      </c>
      <c r="W28" s="475">
        <f>SUM(W29:W44)</f>
        <v>2167</v>
      </c>
      <c r="X28" s="474">
        <f>SUM(T28:W28)</f>
        <v>387617</v>
      </c>
      <c r="Y28" s="473">
        <f>IF(ISERROR(R28/X28-1),"         /0",(R28/X28-1))</f>
        <v>0.2219949073441052</v>
      </c>
    </row>
    <row r="29" spans="1:25" ht="18.75" customHeight="1">
      <c r="A29" s="486" t="s">
        <v>238</v>
      </c>
      <c r="B29" s="483">
        <v>12402</v>
      </c>
      <c r="C29" s="481">
        <v>13807</v>
      </c>
      <c r="D29" s="482">
        <v>0</v>
      </c>
      <c r="E29" s="481">
        <v>0</v>
      </c>
      <c r="F29" s="482">
        <f>SUM(B29:E29)</f>
        <v>26209</v>
      </c>
      <c r="G29" s="484">
        <f>F29/$F$9</f>
        <v>0.05010821186583258</v>
      </c>
      <c r="H29" s="483">
        <v>7755</v>
      </c>
      <c r="I29" s="481">
        <v>7646</v>
      </c>
      <c r="J29" s="482">
        <v>234</v>
      </c>
      <c r="K29" s="481">
        <v>234</v>
      </c>
      <c r="L29" s="482">
        <f>SUM(H29:K29)</f>
        <v>15869</v>
      </c>
      <c r="M29" s="485">
        <f>IF(ISERROR(F29/L29-1),"         /0",(F29/L29-1))</f>
        <v>0.6515848509672948</v>
      </c>
      <c r="N29" s="483">
        <v>34208</v>
      </c>
      <c r="O29" s="481">
        <v>34861</v>
      </c>
      <c r="P29" s="482">
        <v>328</v>
      </c>
      <c r="Q29" s="481">
        <v>3</v>
      </c>
      <c r="R29" s="482">
        <f>SUM(N29:Q29)</f>
        <v>69400</v>
      </c>
      <c r="S29" s="484">
        <f>R29/$R$9</f>
        <v>0.042509610602166396</v>
      </c>
      <c r="T29" s="487">
        <v>20842</v>
      </c>
      <c r="U29" s="481">
        <v>20651</v>
      </c>
      <c r="V29" s="482">
        <v>234</v>
      </c>
      <c r="W29" s="481">
        <v>234</v>
      </c>
      <c r="X29" s="482">
        <f>SUM(T29:W29)</f>
        <v>41961</v>
      </c>
      <c r="Y29" s="480">
        <f>IF(ISERROR(R29/X29-1),"         /0",(R29/X29-1))</f>
        <v>0.6539167322037129</v>
      </c>
    </row>
    <row r="30" spans="1:25" ht="18.75" customHeight="1">
      <c r="A30" s="486" t="s">
        <v>237</v>
      </c>
      <c r="B30" s="483">
        <v>13246</v>
      </c>
      <c r="C30" s="481">
        <v>11812</v>
      </c>
      <c r="D30" s="482">
        <v>5</v>
      </c>
      <c r="E30" s="481">
        <v>3</v>
      </c>
      <c r="F30" s="482">
        <f>SUM(B30:E30)</f>
        <v>25066</v>
      </c>
      <c r="G30" s="484">
        <f>F30/$F$9</f>
        <v>0.04792294397454918</v>
      </c>
      <c r="H30" s="483">
        <v>10461</v>
      </c>
      <c r="I30" s="481">
        <v>8864</v>
      </c>
      <c r="J30" s="482"/>
      <c r="K30" s="481">
        <v>0</v>
      </c>
      <c r="L30" s="482">
        <f>SUM(H30:K30)</f>
        <v>19325</v>
      </c>
      <c r="M30" s="485">
        <f>IF(ISERROR(F30/L30-1),"         /0",(F30/L30-1))</f>
        <v>0.29707632600258727</v>
      </c>
      <c r="N30" s="483">
        <v>36899</v>
      </c>
      <c r="O30" s="481">
        <v>37912</v>
      </c>
      <c r="P30" s="482">
        <v>9</v>
      </c>
      <c r="Q30" s="481">
        <v>6</v>
      </c>
      <c r="R30" s="482">
        <f>SUM(N30:Q30)</f>
        <v>74826</v>
      </c>
      <c r="S30" s="484">
        <f>R30/$R$9</f>
        <v>0.0458332006184107</v>
      </c>
      <c r="T30" s="487">
        <v>32304</v>
      </c>
      <c r="U30" s="481">
        <v>32637</v>
      </c>
      <c r="V30" s="482"/>
      <c r="W30" s="481">
        <v>0</v>
      </c>
      <c r="X30" s="482">
        <f>SUM(T30:W30)</f>
        <v>64941</v>
      </c>
      <c r="Y30" s="480">
        <f>IF(ISERROR(R30/X30-1),"         /0",(R30/X30-1))</f>
        <v>0.15221508754099866</v>
      </c>
    </row>
    <row r="31" spans="1:25" ht="18.75" customHeight="1">
      <c r="A31" s="486" t="s">
        <v>236</v>
      </c>
      <c r="B31" s="483">
        <v>6444</v>
      </c>
      <c r="C31" s="481">
        <v>6165</v>
      </c>
      <c r="D31" s="482">
        <v>0</v>
      </c>
      <c r="E31" s="481">
        <v>0</v>
      </c>
      <c r="F31" s="482">
        <f>SUM(B31:E31)</f>
        <v>12609</v>
      </c>
      <c r="G31" s="484">
        <f>F31/$F$9</f>
        <v>0.024106774139275935</v>
      </c>
      <c r="H31" s="483">
        <v>409</v>
      </c>
      <c r="I31" s="481">
        <v>345</v>
      </c>
      <c r="J31" s="482"/>
      <c r="K31" s="481"/>
      <c r="L31" s="482">
        <f>SUM(H31:K31)</f>
        <v>754</v>
      </c>
      <c r="M31" s="485">
        <f>IF(ISERROR(F31/L31-1),"         /0",(F31/L31-1))</f>
        <v>15.722811671087534</v>
      </c>
      <c r="N31" s="483">
        <v>18773</v>
      </c>
      <c r="O31" s="481">
        <v>17781</v>
      </c>
      <c r="P31" s="482"/>
      <c r="Q31" s="481"/>
      <c r="R31" s="482">
        <f>SUM(N31:Q31)</f>
        <v>36554</v>
      </c>
      <c r="S31" s="484">
        <f>R31/$R$9</f>
        <v>0.022390436685181418</v>
      </c>
      <c r="T31" s="487">
        <v>1236</v>
      </c>
      <c r="U31" s="481">
        <v>907</v>
      </c>
      <c r="V31" s="482"/>
      <c r="W31" s="481"/>
      <c r="X31" s="482">
        <f>SUM(T31:W31)</f>
        <v>2143</v>
      </c>
      <c r="Y31" s="480">
        <f>IF(ISERROR(R31/X31-1),"         /0",(R31/X31-1))</f>
        <v>16.057396173588426</v>
      </c>
    </row>
    <row r="32" spans="1:25" ht="18.75" customHeight="1">
      <c r="A32" s="486" t="s">
        <v>235</v>
      </c>
      <c r="B32" s="483">
        <v>5965</v>
      </c>
      <c r="C32" s="481">
        <v>6106</v>
      </c>
      <c r="D32" s="482">
        <v>0</v>
      </c>
      <c r="E32" s="481">
        <v>0</v>
      </c>
      <c r="F32" s="482">
        <f>SUM(B32:E32)</f>
        <v>12071</v>
      </c>
      <c r="G32" s="484">
        <f>F32/$F$9</f>
        <v>0.023078187852740094</v>
      </c>
      <c r="H32" s="483">
        <v>7239</v>
      </c>
      <c r="I32" s="481">
        <v>8412</v>
      </c>
      <c r="J32" s="482">
        <v>0</v>
      </c>
      <c r="K32" s="481">
        <v>0</v>
      </c>
      <c r="L32" s="482">
        <f>SUM(H32:K32)</f>
        <v>15651</v>
      </c>
      <c r="M32" s="485">
        <f>IF(ISERROR(F32/L32-1),"         /0",(F32/L32-1))</f>
        <v>-0.22873937767554786</v>
      </c>
      <c r="N32" s="483">
        <v>18128</v>
      </c>
      <c r="O32" s="481">
        <v>18012</v>
      </c>
      <c r="P32" s="482">
        <v>2</v>
      </c>
      <c r="Q32" s="481">
        <v>2</v>
      </c>
      <c r="R32" s="482">
        <f>SUM(N32:Q32)</f>
        <v>36144</v>
      </c>
      <c r="S32" s="484">
        <f>R32/$R$9</f>
        <v>0.022139299216206085</v>
      </c>
      <c r="T32" s="487">
        <v>23184</v>
      </c>
      <c r="U32" s="481">
        <v>21050</v>
      </c>
      <c r="V32" s="482">
        <v>0</v>
      </c>
      <c r="W32" s="481">
        <v>0</v>
      </c>
      <c r="X32" s="482">
        <f>SUM(T32:W32)</f>
        <v>44234</v>
      </c>
      <c r="Y32" s="480">
        <f>IF(ISERROR(R32/X32-1),"         /0",(R32/X32-1))</f>
        <v>-0.18289098883212007</v>
      </c>
    </row>
    <row r="33" spans="1:25" ht="18.75" customHeight="1">
      <c r="A33" s="486" t="s">
        <v>234</v>
      </c>
      <c r="B33" s="483">
        <v>6626</v>
      </c>
      <c r="C33" s="481">
        <v>5096</v>
      </c>
      <c r="D33" s="482">
        <v>0</v>
      </c>
      <c r="E33" s="481">
        <v>0</v>
      </c>
      <c r="F33" s="482">
        <f>SUM(B33:E33)</f>
        <v>11722</v>
      </c>
      <c r="G33" s="484">
        <f>F33/$F$9</f>
        <v>0.022410945075786542</v>
      </c>
      <c r="H33" s="483">
        <v>3237</v>
      </c>
      <c r="I33" s="481">
        <v>2375</v>
      </c>
      <c r="J33" s="482"/>
      <c r="K33" s="481">
        <v>0</v>
      </c>
      <c r="L33" s="482">
        <f>SUM(H33:K33)</f>
        <v>5612</v>
      </c>
      <c r="M33" s="485">
        <f>IF(ISERROR(F33/L33-1),"         /0",(F33/L33-1))</f>
        <v>1.0887384176764079</v>
      </c>
      <c r="N33" s="483">
        <v>18386</v>
      </c>
      <c r="O33" s="481">
        <v>16621</v>
      </c>
      <c r="P33" s="482"/>
      <c r="Q33" s="481"/>
      <c r="R33" s="482">
        <f>SUM(N33:Q33)</f>
        <v>35007</v>
      </c>
      <c r="S33" s="484">
        <f>R33/$R$9</f>
        <v>0.02144285213760863</v>
      </c>
      <c r="T33" s="487">
        <v>9439</v>
      </c>
      <c r="U33" s="481">
        <v>8790</v>
      </c>
      <c r="V33" s="482"/>
      <c r="W33" s="481">
        <v>0</v>
      </c>
      <c r="X33" s="482">
        <f>SUM(T33:W33)</f>
        <v>18229</v>
      </c>
      <c r="Y33" s="480">
        <f>IF(ISERROR(R33/X33-1),"         /0",(R33/X33-1))</f>
        <v>0.9204015579571012</v>
      </c>
    </row>
    <row r="34" spans="1:25" ht="18.75" customHeight="1">
      <c r="A34" s="486" t="s">
        <v>233</v>
      </c>
      <c r="B34" s="483">
        <v>6255</v>
      </c>
      <c r="C34" s="481">
        <v>5074</v>
      </c>
      <c r="D34" s="482">
        <v>0</v>
      </c>
      <c r="E34" s="481">
        <v>0</v>
      </c>
      <c r="F34" s="482">
        <f>SUM(B34:E34)</f>
        <v>11329</v>
      </c>
      <c r="G34" s="484">
        <f>F34/$F$9</f>
        <v>0.0216595800003059</v>
      </c>
      <c r="H34" s="483">
        <v>5450</v>
      </c>
      <c r="I34" s="481">
        <v>4190</v>
      </c>
      <c r="J34" s="482"/>
      <c r="K34" s="481">
        <v>0</v>
      </c>
      <c r="L34" s="482">
        <f>SUM(H34:K34)</f>
        <v>9640</v>
      </c>
      <c r="M34" s="485">
        <f>IF(ISERROR(F34/L34-1),"         /0",(F34/L34-1))</f>
        <v>0.1752074688796681</v>
      </c>
      <c r="N34" s="483">
        <v>17769</v>
      </c>
      <c r="O34" s="481">
        <v>17315</v>
      </c>
      <c r="P34" s="482">
        <v>92</v>
      </c>
      <c r="Q34" s="481">
        <v>109</v>
      </c>
      <c r="R34" s="482">
        <f>SUM(N34:Q34)</f>
        <v>35285</v>
      </c>
      <c r="S34" s="484">
        <f>R34/$R$9</f>
        <v>0.021613135592182153</v>
      </c>
      <c r="T34" s="487">
        <v>13646</v>
      </c>
      <c r="U34" s="481">
        <v>13429</v>
      </c>
      <c r="V34" s="482"/>
      <c r="W34" s="481">
        <v>0</v>
      </c>
      <c r="X34" s="482">
        <f>SUM(T34:W34)</f>
        <v>27075</v>
      </c>
      <c r="Y34" s="480">
        <f>IF(ISERROR(R34/X34-1),"         /0",(R34/X34-1))</f>
        <v>0.30323176361957516</v>
      </c>
    </row>
    <row r="35" spans="1:25" ht="18.75" customHeight="1">
      <c r="A35" s="486" t="s">
        <v>232</v>
      </c>
      <c r="B35" s="483">
        <v>4653</v>
      </c>
      <c r="C35" s="481">
        <v>4493</v>
      </c>
      <c r="D35" s="482">
        <v>0</v>
      </c>
      <c r="E35" s="481">
        <v>0</v>
      </c>
      <c r="F35" s="482">
        <f>SUM(B35:E35)</f>
        <v>9146</v>
      </c>
      <c r="G35" s="484">
        <f>F35/$F$9</f>
        <v>0.017485966871109343</v>
      </c>
      <c r="H35" s="483">
        <v>5445</v>
      </c>
      <c r="I35" s="481">
        <v>5157</v>
      </c>
      <c r="J35" s="482"/>
      <c r="K35" s="481"/>
      <c r="L35" s="482">
        <f>SUM(H35:K35)</f>
        <v>10602</v>
      </c>
      <c r="M35" s="485">
        <f>IF(ISERROR(F35/L35-1),"         /0",(F35/L35-1))</f>
        <v>-0.13733257875872473</v>
      </c>
      <c r="N35" s="483">
        <v>13561</v>
      </c>
      <c r="O35" s="481">
        <v>13479</v>
      </c>
      <c r="P35" s="482"/>
      <c r="Q35" s="481"/>
      <c r="R35" s="482">
        <f>SUM(N35:Q35)</f>
        <v>27040</v>
      </c>
      <c r="S35" s="484">
        <f>R35/$R$9</f>
        <v>0.016562822344129386</v>
      </c>
      <c r="T35" s="487">
        <v>15240</v>
      </c>
      <c r="U35" s="481">
        <v>15660</v>
      </c>
      <c r="V35" s="482"/>
      <c r="W35" s="481"/>
      <c r="X35" s="482">
        <f>SUM(T35:W35)</f>
        <v>30900</v>
      </c>
      <c r="Y35" s="480">
        <f>IF(ISERROR(R35/X35-1),"         /0",(R35/X35-1))</f>
        <v>-0.12491909385113265</v>
      </c>
    </row>
    <row r="36" spans="1:25" ht="18.75" customHeight="1">
      <c r="A36" s="486" t="s">
        <v>231</v>
      </c>
      <c r="B36" s="483">
        <v>2364</v>
      </c>
      <c r="C36" s="481">
        <v>2790</v>
      </c>
      <c r="D36" s="482">
        <v>0</v>
      </c>
      <c r="E36" s="481">
        <v>0</v>
      </c>
      <c r="F36" s="482">
        <f>SUM(B36:E36)</f>
        <v>5154</v>
      </c>
      <c r="G36" s="484">
        <f>F36/$F$9</f>
        <v>0.00985378015019654</v>
      </c>
      <c r="H36" s="483">
        <v>2071</v>
      </c>
      <c r="I36" s="481">
        <v>1707</v>
      </c>
      <c r="J36" s="482">
        <v>0</v>
      </c>
      <c r="K36" s="481"/>
      <c r="L36" s="482">
        <f>SUM(H36:K36)</f>
        <v>3778</v>
      </c>
      <c r="M36" s="485">
        <f>IF(ISERROR(F36/L36-1),"         /0",(F36/L36-1))</f>
        <v>0.36421386977236625</v>
      </c>
      <c r="N36" s="483">
        <v>8244</v>
      </c>
      <c r="O36" s="481">
        <v>9111</v>
      </c>
      <c r="P36" s="482">
        <v>150</v>
      </c>
      <c r="Q36" s="481">
        <v>388</v>
      </c>
      <c r="R36" s="482">
        <f>SUM(N36:Q36)</f>
        <v>17893</v>
      </c>
      <c r="S36" s="484">
        <f>R36/$R$9</f>
        <v>0.010960006664330883</v>
      </c>
      <c r="T36" s="487">
        <v>4894</v>
      </c>
      <c r="U36" s="481">
        <v>4704</v>
      </c>
      <c r="V36" s="482">
        <v>0</v>
      </c>
      <c r="W36" s="481"/>
      <c r="X36" s="482">
        <f>SUM(T36:W36)</f>
        <v>9598</v>
      </c>
      <c r="Y36" s="480">
        <f>IF(ISERROR(R36/X36-1),"         /0",(R36/X36-1))</f>
        <v>0.8642425505313607</v>
      </c>
    </row>
    <row r="37" spans="1:25" ht="18.75" customHeight="1">
      <c r="A37" s="486" t="s">
        <v>230</v>
      </c>
      <c r="B37" s="483">
        <v>2220</v>
      </c>
      <c r="C37" s="481">
        <v>1639</v>
      </c>
      <c r="D37" s="482">
        <v>4</v>
      </c>
      <c r="E37" s="481">
        <v>0</v>
      </c>
      <c r="F37" s="482">
        <f>SUM(B37:E37)</f>
        <v>3863</v>
      </c>
      <c r="G37" s="484">
        <f>F37/$F$9</f>
        <v>0.007385555436594729</v>
      </c>
      <c r="H37" s="483">
        <v>1693</v>
      </c>
      <c r="I37" s="481">
        <v>1683</v>
      </c>
      <c r="J37" s="482">
        <v>6</v>
      </c>
      <c r="K37" s="481">
        <v>2</v>
      </c>
      <c r="L37" s="482">
        <f>SUM(H37:K37)</f>
        <v>3384</v>
      </c>
      <c r="M37" s="485">
        <f>IF(ISERROR(F37/L37-1),"         /0",(F37/L37-1))</f>
        <v>0.1415484633569739</v>
      </c>
      <c r="N37" s="483">
        <v>9530</v>
      </c>
      <c r="O37" s="481">
        <v>9127</v>
      </c>
      <c r="P37" s="482">
        <v>4</v>
      </c>
      <c r="Q37" s="481"/>
      <c r="R37" s="482">
        <f>SUM(N37:Q37)</f>
        <v>18661</v>
      </c>
      <c r="S37" s="484">
        <f>R37/$R$9</f>
        <v>0.011430430020850535</v>
      </c>
      <c r="T37" s="487">
        <v>6156</v>
      </c>
      <c r="U37" s="481">
        <v>5397</v>
      </c>
      <c r="V37" s="482">
        <v>6</v>
      </c>
      <c r="W37" s="481">
        <v>2</v>
      </c>
      <c r="X37" s="482">
        <f>SUM(T37:W37)</f>
        <v>11561</v>
      </c>
      <c r="Y37" s="480">
        <f>IF(ISERROR(R37/X37-1),"         /0",(R37/X37-1))</f>
        <v>0.6141337254562753</v>
      </c>
    </row>
    <row r="38" spans="1:25" ht="18.75" customHeight="1">
      <c r="A38" s="486" t="s">
        <v>229</v>
      </c>
      <c r="B38" s="483">
        <v>1515</v>
      </c>
      <c r="C38" s="481">
        <v>1372</v>
      </c>
      <c r="D38" s="482">
        <v>0</v>
      </c>
      <c r="E38" s="481">
        <v>0</v>
      </c>
      <c r="F38" s="482">
        <f>SUM(B38:E38)</f>
        <v>2887</v>
      </c>
      <c r="G38" s="484">
        <f>F38/$F$9</f>
        <v>0.005519569905630076</v>
      </c>
      <c r="H38" s="483">
        <v>2446</v>
      </c>
      <c r="I38" s="481">
        <v>1989</v>
      </c>
      <c r="J38" s="482"/>
      <c r="K38" s="481"/>
      <c r="L38" s="482">
        <f>SUM(H38:K38)</f>
        <v>4435</v>
      </c>
      <c r="M38" s="485">
        <f>IF(ISERROR(F38/L38-1),"         /0",(F38/L38-1))</f>
        <v>-0.34904171364148817</v>
      </c>
      <c r="N38" s="483">
        <v>4925</v>
      </c>
      <c r="O38" s="481">
        <v>4383</v>
      </c>
      <c r="P38" s="482"/>
      <c r="Q38" s="481">
        <v>0</v>
      </c>
      <c r="R38" s="482">
        <f>SUM(N38:Q38)</f>
        <v>9308</v>
      </c>
      <c r="S38" s="484">
        <f>R38/$R$9</f>
        <v>0.005701433076152231</v>
      </c>
      <c r="T38" s="487">
        <v>6186</v>
      </c>
      <c r="U38" s="481">
        <v>5766</v>
      </c>
      <c r="V38" s="482"/>
      <c r="W38" s="481"/>
      <c r="X38" s="482">
        <f>SUM(T38:W38)</f>
        <v>11952</v>
      </c>
      <c r="Y38" s="480">
        <f>IF(ISERROR(R38/X38-1),"         /0",(R38/X38-1))</f>
        <v>-0.22121820615796517</v>
      </c>
    </row>
    <row r="39" spans="1:25" ht="18.75" customHeight="1">
      <c r="A39" s="486" t="s">
        <v>228</v>
      </c>
      <c r="B39" s="483">
        <v>1047</v>
      </c>
      <c r="C39" s="481">
        <v>987</v>
      </c>
      <c r="D39" s="482">
        <v>0</v>
      </c>
      <c r="E39" s="481">
        <v>0</v>
      </c>
      <c r="F39" s="482">
        <f>SUM(B39:E39)</f>
        <v>2034</v>
      </c>
      <c r="G39" s="484">
        <f>F39/$F$9</f>
        <v>0.003888744436457075</v>
      </c>
      <c r="H39" s="483">
        <v>889</v>
      </c>
      <c r="I39" s="481">
        <v>940</v>
      </c>
      <c r="J39" s="482"/>
      <c r="K39" s="481"/>
      <c r="L39" s="482">
        <f>SUM(H39:K39)</f>
        <v>1829</v>
      </c>
      <c r="M39" s="485">
        <f>IF(ISERROR(F39/L39-1),"         /0",(F39/L39-1))</f>
        <v>0.11208310552214318</v>
      </c>
      <c r="N39" s="483">
        <v>2996</v>
      </c>
      <c r="O39" s="481">
        <v>2756</v>
      </c>
      <c r="P39" s="482"/>
      <c r="Q39" s="481">
        <v>0</v>
      </c>
      <c r="R39" s="482">
        <f>SUM(N39:Q39)</f>
        <v>5752</v>
      </c>
      <c r="S39" s="484">
        <f>R39/$R$9</f>
        <v>0.003523274930600304</v>
      </c>
      <c r="T39" s="487">
        <v>2564</v>
      </c>
      <c r="U39" s="481">
        <v>2610</v>
      </c>
      <c r="V39" s="482"/>
      <c r="W39" s="481"/>
      <c r="X39" s="482">
        <f>SUM(T39:W39)</f>
        <v>5174</v>
      </c>
      <c r="Y39" s="480">
        <f>IF(ISERROR(R39/X39-1),"         /0",(R39/X39-1))</f>
        <v>0.1117124081948202</v>
      </c>
    </row>
    <row r="40" spans="1:25" ht="18.75" customHeight="1">
      <c r="A40" s="486" t="s">
        <v>227</v>
      </c>
      <c r="B40" s="483">
        <v>955</v>
      </c>
      <c r="C40" s="481">
        <v>806</v>
      </c>
      <c r="D40" s="482">
        <v>2</v>
      </c>
      <c r="E40" s="481">
        <v>0</v>
      </c>
      <c r="F40" s="482">
        <f>SUM(B40:E40)</f>
        <v>1763</v>
      </c>
      <c r="G40" s="484">
        <f>F40/$F$9</f>
        <v>0.003370627552347012</v>
      </c>
      <c r="H40" s="483">
        <v>1341</v>
      </c>
      <c r="I40" s="481">
        <v>1356</v>
      </c>
      <c r="J40" s="482">
        <v>0</v>
      </c>
      <c r="K40" s="481">
        <v>0</v>
      </c>
      <c r="L40" s="482">
        <f>SUM(H40:K40)</f>
        <v>2697</v>
      </c>
      <c r="M40" s="485">
        <f>IF(ISERROR(F40/L40-1),"         /0",(F40/L40-1))</f>
        <v>-0.346310715609937</v>
      </c>
      <c r="N40" s="483">
        <v>3466</v>
      </c>
      <c r="O40" s="481">
        <v>2450</v>
      </c>
      <c r="P40" s="482">
        <v>2</v>
      </c>
      <c r="Q40" s="481">
        <v>0</v>
      </c>
      <c r="R40" s="482">
        <f>SUM(N40:Q40)</f>
        <v>5918</v>
      </c>
      <c r="S40" s="484">
        <f>R40/$R$9</f>
        <v>0.003624954979014708</v>
      </c>
      <c r="T40" s="487">
        <v>4135</v>
      </c>
      <c r="U40" s="481">
        <v>3187</v>
      </c>
      <c r="V40" s="482">
        <v>0</v>
      </c>
      <c r="W40" s="481">
        <v>0</v>
      </c>
      <c r="X40" s="482">
        <f>SUM(T40:W40)</f>
        <v>7322</v>
      </c>
      <c r="Y40" s="480">
        <f>IF(ISERROR(R40/X40-1),"         /0",(R40/X40-1))</f>
        <v>-0.19175088773559135</v>
      </c>
    </row>
    <row r="41" spans="1:25" ht="18.75" customHeight="1">
      <c r="A41" s="486" t="s">
        <v>226</v>
      </c>
      <c r="B41" s="483">
        <v>866</v>
      </c>
      <c r="C41" s="481">
        <v>441</v>
      </c>
      <c r="D41" s="482">
        <v>0</v>
      </c>
      <c r="E41" s="481">
        <v>0</v>
      </c>
      <c r="F41" s="482">
        <f>SUM(B41:E41)</f>
        <v>1307</v>
      </c>
      <c r="G41" s="484">
        <f>F41/$F$9</f>
        <v>0.002498814640338936</v>
      </c>
      <c r="H41" s="483">
        <v>782</v>
      </c>
      <c r="I41" s="481">
        <v>657</v>
      </c>
      <c r="J41" s="482"/>
      <c r="K41" s="481"/>
      <c r="L41" s="482">
        <f>SUM(H41:K41)</f>
        <v>1439</v>
      </c>
      <c r="M41" s="485">
        <f>IF(ISERROR(F41/L41-1),"         /0",(F41/L41-1))</f>
        <v>-0.0917303683113273</v>
      </c>
      <c r="N41" s="483">
        <v>2608</v>
      </c>
      <c r="O41" s="481">
        <v>1357</v>
      </c>
      <c r="P41" s="482"/>
      <c r="Q41" s="481"/>
      <c r="R41" s="482">
        <f>SUM(N41:Q41)</f>
        <v>3965</v>
      </c>
      <c r="S41" s="484">
        <f>R41/$R$9</f>
        <v>0.0024286830841151264</v>
      </c>
      <c r="T41" s="487">
        <v>2728</v>
      </c>
      <c r="U41" s="481">
        <v>2139</v>
      </c>
      <c r="V41" s="482"/>
      <c r="W41" s="481"/>
      <c r="X41" s="482">
        <f>SUM(T41:W41)</f>
        <v>4867</v>
      </c>
      <c r="Y41" s="480">
        <f>IF(ISERROR(R41/X41-1),"         /0",(R41/X41-1))</f>
        <v>-0.18532977193342925</v>
      </c>
    </row>
    <row r="42" spans="1:25" ht="18.75" customHeight="1">
      <c r="A42" s="486" t="s">
        <v>225</v>
      </c>
      <c r="B42" s="483">
        <v>574</v>
      </c>
      <c r="C42" s="481">
        <v>618</v>
      </c>
      <c r="D42" s="482">
        <v>7</v>
      </c>
      <c r="E42" s="481">
        <v>0</v>
      </c>
      <c r="F42" s="482">
        <f>SUM(B42:E42)</f>
        <v>1199</v>
      </c>
      <c r="G42" s="484">
        <f>F42/$F$9</f>
        <v>0.0022923326348633396</v>
      </c>
      <c r="H42" s="483">
        <v>468</v>
      </c>
      <c r="I42" s="481">
        <v>773</v>
      </c>
      <c r="J42" s="482"/>
      <c r="K42" s="481"/>
      <c r="L42" s="482">
        <f>SUM(H42:K42)</f>
        <v>1241</v>
      </c>
      <c r="M42" s="485">
        <f>IF(ISERROR(F42/L42-1),"         /0",(F42/L42-1))</f>
        <v>-0.03384367445608383</v>
      </c>
      <c r="N42" s="483">
        <v>1226</v>
      </c>
      <c r="O42" s="481">
        <v>1166</v>
      </c>
      <c r="P42" s="482">
        <v>7</v>
      </c>
      <c r="Q42" s="481"/>
      <c r="R42" s="482">
        <f>SUM(N42:Q42)</f>
        <v>2399</v>
      </c>
      <c r="S42" s="484">
        <f>R42/$R$9</f>
        <v>0.001469460458711775</v>
      </c>
      <c r="T42" s="487">
        <v>2561</v>
      </c>
      <c r="U42" s="481">
        <v>2022</v>
      </c>
      <c r="V42" s="482">
        <v>27</v>
      </c>
      <c r="W42" s="481"/>
      <c r="X42" s="482">
        <f>SUM(T42:W42)</f>
        <v>4610</v>
      </c>
      <c r="Y42" s="480">
        <f>IF(ISERROR(R42/X42-1),"         /0",(R42/X42-1))</f>
        <v>-0.47960954446854664</v>
      </c>
    </row>
    <row r="43" spans="1:25" ht="18.75" customHeight="1">
      <c r="A43" s="486" t="s">
        <v>224</v>
      </c>
      <c r="B43" s="483">
        <v>261</v>
      </c>
      <c r="C43" s="481">
        <v>299</v>
      </c>
      <c r="D43" s="482">
        <v>0</v>
      </c>
      <c r="E43" s="481">
        <v>0</v>
      </c>
      <c r="F43" s="482">
        <f>SUM(B43:E43)</f>
        <v>560</v>
      </c>
      <c r="G43" s="484">
        <f>F43/$F$9</f>
        <v>0.0010706474357993912</v>
      </c>
      <c r="H43" s="483">
        <v>350</v>
      </c>
      <c r="I43" s="481">
        <v>376</v>
      </c>
      <c r="J43" s="482"/>
      <c r="K43" s="481"/>
      <c r="L43" s="482">
        <f>SUM(H43:K43)</f>
        <v>726</v>
      </c>
      <c r="M43" s="485">
        <f>IF(ISERROR(F43/L43-1),"         /0",(F43/L43-1))</f>
        <v>-0.2286501377410468</v>
      </c>
      <c r="N43" s="483">
        <v>921</v>
      </c>
      <c r="O43" s="481">
        <v>885</v>
      </c>
      <c r="P43" s="482"/>
      <c r="Q43" s="481"/>
      <c r="R43" s="482">
        <f>SUM(N43:Q43)</f>
        <v>1806</v>
      </c>
      <c r="S43" s="484">
        <f>R43/$R$9</f>
        <v>0.0011062299243157422</v>
      </c>
      <c r="T43" s="487">
        <v>1692</v>
      </c>
      <c r="U43" s="481">
        <v>1093</v>
      </c>
      <c r="V43" s="482"/>
      <c r="W43" s="481"/>
      <c r="X43" s="482">
        <f>SUM(T43:W43)</f>
        <v>2785</v>
      </c>
      <c r="Y43" s="480">
        <f>IF(ISERROR(R43/X43-1),"         /0",(R43/X43-1))</f>
        <v>-0.35152603231597845</v>
      </c>
    </row>
    <row r="44" spans="1:25" ht="18.75" customHeight="1" thickBot="1">
      <c r="A44" s="486" t="s">
        <v>135</v>
      </c>
      <c r="B44" s="483">
        <v>16767</v>
      </c>
      <c r="C44" s="481">
        <v>14436</v>
      </c>
      <c r="D44" s="482">
        <v>1058</v>
      </c>
      <c r="E44" s="481">
        <v>1081</v>
      </c>
      <c r="F44" s="482">
        <f>SUM(B44:E44)</f>
        <v>33342</v>
      </c>
      <c r="G44" s="484">
        <f>F44/$F$9</f>
        <v>0.06374558357932733</v>
      </c>
      <c r="H44" s="483">
        <v>17002</v>
      </c>
      <c r="I44" s="481">
        <v>15490</v>
      </c>
      <c r="J44" s="482">
        <v>700</v>
      </c>
      <c r="K44" s="481">
        <v>774</v>
      </c>
      <c r="L44" s="482">
        <f>SUM(H44:K44)</f>
        <v>33966</v>
      </c>
      <c r="M44" s="485">
        <f>IF(ISERROR(F44/L44-1),"         /0",(F44/L44-1))</f>
        <v>-0.018371312488959513</v>
      </c>
      <c r="N44" s="483">
        <v>48399</v>
      </c>
      <c r="O44" s="481">
        <v>42953</v>
      </c>
      <c r="P44" s="482">
        <v>1186</v>
      </c>
      <c r="Q44" s="481">
        <v>1170</v>
      </c>
      <c r="R44" s="482">
        <f>SUM(N44:Q44)</f>
        <v>93708</v>
      </c>
      <c r="S44" s="484">
        <f>R44/$R$9</f>
        <v>0.05739899986034307</v>
      </c>
      <c r="T44" s="487">
        <v>49778</v>
      </c>
      <c r="U44" s="481">
        <v>46353</v>
      </c>
      <c r="V44" s="482">
        <v>2203</v>
      </c>
      <c r="W44" s="481">
        <v>1931</v>
      </c>
      <c r="X44" s="482">
        <f>SUM(T44:W44)</f>
        <v>100265</v>
      </c>
      <c r="Y44" s="480">
        <f>IF(ISERROR(R44/X44-1),"         /0",(R44/X44-1))</f>
        <v>-0.065396698748317</v>
      </c>
    </row>
    <row r="45" spans="1:25" s="472" customFormat="1" ht="18.75" customHeight="1">
      <c r="A45" s="479" t="s">
        <v>223</v>
      </c>
      <c r="B45" s="476">
        <f>SUM(B46:B56)</f>
        <v>41977</v>
      </c>
      <c r="C45" s="475">
        <f>SUM(C46:C56)</f>
        <v>31142</v>
      </c>
      <c r="D45" s="474">
        <f>SUM(D46:D56)</f>
        <v>25</v>
      </c>
      <c r="E45" s="475">
        <f>SUM(E46:E56)</f>
        <v>0</v>
      </c>
      <c r="F45" s="474">
        <f>SUM(B45:E45)</f>
        <v>73144</v>
      </c>
      <c r="G45" s="477">
        <f>F45/$F$9</f>
        <v>0.13984185007876906</v>
      </c>
      <c r="H45" s="476">
        <f>SUM(H46:H56)</f>
        <v>32135</v>
      </c>
      <c r="I45" s="475">
        <f>SUM(I46:I56)</f>
        <v>25426</v>
      </c>
      <c r="J45" s="474">
        <f>SUM(J46:J56)</f>
        <v>24</v>
      </c>
      <c r="K45" s="475">
        <f>SUM(K46:K56)</f>
        <v>4</v>
      </c>
      <c r="L45" s="474">
        <f>SUM(H45:K45)</f>
        <v>57589</v>
      </c>
      <c r="M45" s="478">
        <f>IF(ISERROR(F45/L45-1),"         /0",(F45/L45-1))</f>
        <v>0.2701036656305891</v>
      </c>
      <c r="N45" s="476">
        <f>SUM(N46:N56)</f>
        <v>134626</v>
      </c>
      <c r="O45" s="475">
        <f>SUM(O46:O56)</f>
        <v>105164</v>
      </c>
      <c r="P45" s="474">
        <f>SUM(P46:P56)</f>
        <v>72</v>
      </c>
      <c r="Q45" s="475">
        <f>SUM(Q46:Q56)</f>
        <v>23</v>
      </c>
      <c r="R45" s="474">
        <f>SUM(N45:Q45)</f>
        <v>239885</v>
      </c>
      <c r="S45" s="477">
        <f>R45/$R$9</f>
        <v>0.14693685791499547</v>
      </c>
      <c r="T45" s="476">
        <f>SUM(T46:T56)</f>
        <v>104535</v>
      </c>
      <c r="U45" s="475">
        <f>SUM(U46:U56)</f>
        <v>79107</v>
      </c>
      <c r="V45" s="474">
        <f>SUM(V46:V56)</f>
        <v>80</v>
      </c>
      <c r="W45" s="475">
        <f>SUM(W46:W56)</f>
        <v>4</v>
      </c>
      <c r="X45" s="474">
        <f>SUM(T45:W45)</f>
        <v>183726</v>
      </c>
      <c r="Y45" s="473">
        <f>IF(ISERROR(R45/X45-1),"         /0",(R45/X45-1))</f>
        <v>0.3056671347550157</v>
      </c>
    </row>
    <row r="46" spans="1:25" ht="18.75" customHeight="1">
      <c r="A46" s="486" t="s">
        <v>222</v>
      </c>
      <c r="B46" s="483">
        <v>16946</v>
      </c>
      <c r="C46" s="481">
        <v>13175</v>
      </c>
      <c r="D46" s="482">
        <v>0</v>
      </c>
      <c r="E46" s="481">
        <v>0</v>
      </c>
      <c r="F46" s="482">
        <f>SUM(B46:E46)</f>
        <v>30121</v>
      </c>
      <c r="G46" s="484">
        <f>F46/$F$9</f>
        <v>0.057587448953059756</v>
      </c>
      <c r="H46" s="483">
        <v>12950</v>
      </c>
      <c r="I46" s="481">
        <v>11293</v>
      </c>
      <c r="J46" s="482"/>
      <c r="K46" s="481"/>
      <c r="L46" s="482">
        <f>SUM(H46:K46)</f>
        <v>24243</v>
      </c>
      <c r="M46" s="485">
        <f>IF(ISERROR(F46/L46-1),"         /0",(F46/L46-1))</f>
        <v>0.24246174153363853</v>
      </c>
      <c r="N46" s="483">
        <v>53294</v>
      </c>
      <c r="O46" s="481">
        <v>46101</v>
      </c>
      <c r="P46" s="482"/>
      <c r="Q46" s="481"/>
      <c r="R46" s="482">
        <f>SUM(N46:Q46)</f>
        <v>99395</v>
      </c>
      <c r="S46" s="484">
        <f>R46/$R$9</f>
        <v>0.0608824603141546</v>
      </c>
      <c r="T46" s="483">
        <v>39194</v>
      </c>
      <c r="U46" s="481">
        <v>35436</v>
      </c>
      <c r="V46" s="482"/>
      <c r="W46" s="481"/>
      <c r="X46" s="465">
        <f>SUM(T46:W46)</f>
        <v>74630</v>
      </c>
      <c r="Y46" s="480">
        <f>IF(ISERROR(R46/X46-1),"         /0",(R46/X46-1))</f>
        <v>0.3318370628433607</v>
      </c>
    </row>
    <row r="47" spans="1:25" ht="18.75" customHeight="1">
      <c r="A47" s="486" t="s">
        <v>221</v>
      </c>
      <c r="B47" s="483">
        <v>6907</v>
      </c>
      <c r="C47" s="481">
        <v>5613</v>
      </c>
      <c r="D47" s="482">
        <v>0</v>
      </c>
      <c r="E47" s="481">
        <v>0</v>
      </c>
      <c r="F47" s="482">
        <f>SUM(B47:E47)</f>
        <v>12520</v>
      </c>
      <c r="G47" s="484">
        <f>F47/$F$9</f>
        <v>0.023936617671800674</v>
      </c>
      <c r="H47" s="483">
        <v>7306</v>
      </c>
      <c r="I47" s="481">
        <v>5845</v>
      </c>
      <c r="J47" s="482"/>
      <c r="K47" s="481"/>
      <c r="L47" s="482">
        <f>SUM(H47:K47)</f>
        <v>13151</v>
      </c>
      <c r="M47" s="485">
        <f>IF(ISERROR(F47/L47-1),"         /0",(F47/L47-1))</f>
        <v>-0.047981142118470044</v>
      </c>
      <c r="N47" s="483">
        <v>21195</v>
      </c>
      <c r="O47" s="481">
        <v>17750</v>
      </c>
      <c r="P47" s="482"/>
      <c r="Q47" s="481"/>
      <c r="R47" s="482">
        <f>SUM(N47:Q47)</f>
        <v>38945</v>
      </c>
      <c r="S47" s="484">
        <f>R47/$R$9</f>
        <v>0.023854996900596115</v>
      </c>
      <c r="T47" s="483">
        <v>22426</v>
      </c>
      <c r="U47" s="481">
        <v>18262</v>
      </c>
      <c r="V47" s="482"/>
      <c r="W47" s="481"/>
      <c r="X47" s="465">
        <f>SUM(T47:W47)</f>
        <v>40688</v>
      </c>
      <c r="Y47" s="480">
        <f>IF(ISERROR(R47/X47-1),"         /0",(R47/X47-1))</f>
        <v>-0.042838183248132156</v>
      </c>
    </row>
    <row r="48" spans="1:25" ht="18.75" customHeight="1">
      <c r="A48" s="486" t="s">
        <v>220</v>
      </c>
      <c r="B48" s="483">
        <v>6358</v>
      </c>
      <c r="C48" s="481">
        <v>4680</v>
      </c>
      <c r="D48" s="482">
        <v>0</v>
      </c>
      <c r="E48" s="481">
        <v>0</v>
      </c>
      <c r="F48" s="482">
        <f>SUM(B48:E48)</f>
        <v>11038</v>
      </c>
      <c r="G48" s="484">
        <f>F48/$F$9</f>
        <v>0.02110322570777443</v>
      </c>
      <c r="H48" s="483">
        <v>102</v>
      </c>
      <c r="I48" s="481"/>
      <c r="J48" s="482">
        <v>0</v>
      </c>
      <c r="K48" s="481">
        <v>0</v>
      </c>
      <c r="L48" s="482">
        <f>SUM(H48:K48)</f>
        <v>102</v>
      </c>
      <c r="M48" s="485">
        <f>IF(ISERROR(F48/L48-1),"         /0",(F48/L48-1))</f>
        <v>107.2156862745098</v>
      </c>
      <c r="N48" s="483">
        <v>17628</v>
      </c>
      <c r="O48" s="481">
        <v>14001</v>
      </c>
      <c r="P48" s="482">
        <v>0</v>
      </c>
      <c r="Q48" s="481">
        <v>0</v>
      </c>
      <c r="R48" s="482">
        <f>SUM(N48:Q48)</f>
        <v>31629</v>
      </c>
      <c r="S48" s="484">
        <f>R48/$R$9</f>
        <v>0.01937372440541673</v>
      </c>
      <c r="T48" s="483">
        <v>438</v>
      </c>
      <c r="U48" s="481"/>
      <c r="V48" s="482">
        <v>0</v>
      </c>
      <c r="W48" s="481">
        <v>0</v>
      </c>
      <c r="X48" s="465">
        <f>SUM(T48:W48)</f>
        <v>438</v>
      </c>
      <c r="Y48" s="480">
        <f>IF(ISERROR(R48/X48-1),"         /0",(R48/X48-1))</f>
        <v>71.21232876712328</v>
      </c>
    </row>
    <row r="49" spans="1:25" ht="18.75" customHeight="1">
      <c r="A49" s="486" t="s">
        <v>219</v>
      </c>
      <c r="B49" s="483">
        <v>4262</v>
      </c>
      <c r="C49" s="481">
        <v>2962</v>
      </c>
      <c r="D49" s="482">
        <v>0</v>
      </c>
      <c r="E49" s="481">
        <v>0</v>
      </c>
      <c r="F49" s="482">
        <f>SUM(B49:E49)</f>
        <v>7224</v>
      </c>
      <c r="G49" s="484">
        <f>F49/$F$9</f>
        <v>0.013811351921812147</v>
      </c>
      <c r="H49" s="483">
        <v>3833</v>
      </c>
      <c r="I49" s="481">
        <v>3359</v>
      </c>
      <c r="J49" s="482"/>
      <c r="K49" s="481"/>
      <c r="L49" s="482">
        <f>SUM(H49:K49)</f>
        <v>7192</v>
      </c>
      <c r="M49" s="485">
        <f>IF(ISERROR(F49/L49-1),"         /0",(F49/L49-1))</f>
        <v>0.004449388209121219</v>
      </c>
      <c r="N49" s="483">
        <v>14607</v>
      </c>
      <c r="O49" s="481">
        <v>10150</v>
      </c>
      <c r="P49" s="482"/>
      <c r="Q49" s="481"/>
      <c r="R49" s="482">
        <f>SUM(N49:Q49)</f>
        <v>24757</v>
      </c>
      <c r="S49" s="484">
        <f>R49/$R$9</f>
        <v>0.015164415413225267</v>
      </c>
      <c r="T49" s="483">
        <v>13511</v>
      </c>
      <c r="U49" s="481">
        <v>9996</v>
      </c>
      <c r="V49" s="482"/>
      <c r="W49" s="481"/>
      <c r="X49" s="465">
        <f>SUM(T49:W49)</f>
        <v>23507</v>
      </c>
      <c r="Y49" s="480">
        <f>IF(ISERROR(R49/X49-1),"         /0",(R49/X49-1))</f>
        <v>0.05317564980644063</v>
      </c>
    </row>
    <row r="50" spans="1:25" ht="18.75" customHeight="1">
      <c r="A50" s="486" t="s">
        <v>218</v>
      </c>
      <c r="B50" s="483">
        <v>1566</v>
      </c>
      <c r="C50" s="481">
        <v>1216</v>
      </c>
      <c r="D50" s="482">
        <v>0</v>
      </c>
      <c r="E50" s="481">
        <v>0</v>
      </c>
      <c r="F50" s="482">
        <f>SUM(B50:E50)</f>
        <v>2782</v>
      </c>
      <c r="G50" s="484">
        <f>F50/$F$9</f>
        <v>0.00531882351141769</v>
      </c>
      <c r="H50" s="483">
        <v>1061</v>
      </c>
      <c r="I50" s="481">
        <v>891</v>
      </c>
      <c r="J50" s="482"/>
      <c r="K50" s="481"/>
      <c r="L50" s="482">
        <f>SUM(H50:K50)</f>
        <v>1952</v>
      </c>
      <c r="M50" s="485">
        <f>IF(ISERROR(F50/L50-1),"         /0",(F50/L50-1))</f>
        <v>0.4252049180327868</v>
      </c>
      <c r="N50" s="483">
        <v>5371</v>
      </c>
      <c r="O50" s="481">
        <v>4424</v>
      </c>
      <c r="P50" s="482"/>
      <c r="Q50" s="481"/>
      <c r="R50" s="482">
        <f>SUM(N50:Q50)</f>
        <v>9795</v>
      </c>
      <c r="S50" s="484">
        <f>R50/$R$9</f>
        <v>0.005999735386861957</v>
      </c>
      <c r="T50" s="483">
        <v>3672</v>
      </c>
      <c r="U50" s="481">
        <v>2747</v>
      </c>
      <c r="V50" s="482"/>
      <c r="W50" s="481"/>
      <c r="X50" s="465">
        <f>SUM(T50:W50)</f>
        <v>6419</v>
      </c>
      <c r="Y50" s="480">
        <f>IF(ISERROR(R50/X50-1),"         /0",(R50/X50-1))</f>
        <v>0.5259386197226983</v>
      </c>
    </row>
    <row r="51" spans="1:25" ht="18.75" customHeight="1">
      <c r="A51" s="486" t="s">
        <v>217</v>
      </c>
      <c r="B51" s="483">
        <v>1324</v>
      </c>
      <c r="C51" s="481">
        <v>1024</v>
      </c>
      <c r="D51" s="482">
        <v>1</v>
      </c>
      <c r="E51" s="481">
        <v>0</v>
      </c>
      <c r="F51" s="482">
        <f>SUM(B51:E51)</f>
        <v>2349</v>
      </c>
      <c r="G51" s="484">
        <f>F51/$F$9</f>
        <v>0.004490983619094232</v>
      </c>
      <c r="H51" s="483">
        <v>1280</v>
      </c>
      <c r="I51" s="481">
        <v>1272</v>
      </c>
      <c r="J51" s="482"/>
      <c r="K51" s="481"/>
      <c r="L51" s="482">
        <f>SUM(H51:K51)</f>
        <v>2552</v>
      </c>
      <c r="M51" s="485">
        <f>IF(ISERROR(F51/L51-1),"         /0",(F51/L51-1))</f>
        <v>-0.07954545454545459</v>
      </c>
      <c r="N51" s="483">
        <v>5241</v>
      </c>
      <c r="O51" s="481">
        <v>3858</v>
      </c>
      <c r="P51" s="482">
        <v>3</v>
      </c>
      <c r="Q51" s="481"/>
      <c r="R51" s="482">
        <f>SUM(N51:Q51)</f>
        <v>9102</v>
      </c>
      <c r="S51" s="484">
        <f>R51/$R$9</f>
        <v>0.005575251811252429</v>
      </c>
      <c r="T51" s="483">
        <v>5299</v>
      </c>
      <c r="U51" s="481">
        <v>3684</v>
      </c>
      <c r="V51" s="482"/>
      <c r="W51" s="481"/>
      <c r="X51" s="465">
        <f>SUM(T51:W51)</f>
        <v>8983</v>
      </c>
      <c r="Y51" s="480">
        <f>IF(ISERROR(R51/X51-1),"         /0",(R51/X51-1))</f>
        <v>0.013247244795725255</v>
      </c>
    </row>
    <row r="52" spans="1:25" ht="18.75" customHeight="1">
      <c r="A52" s="486" t="s">
        <v>216</v>
      </c>
      <c r="B52" s="483">
        <v>1002</v>
      </c>
      <c r="C52" s="481">
        <v>926</v>
      </c>
      <c r="D52" s="482">
        <v>0</v>
      </c>
      <c r="E52" s="481">
        <v>0</v>
      </c>
      <c r="F52" s="482">
        <f>SUM(B52:E52)</f>
        <v>1928</v>
      </c>
      <c r="G52" s="484">
        <f>F52/$F$9</f>
        <v>0.0036860861718236186</v>
      </c>
      <c r="H52" s="483">
        <v>1238</v>
      </c>
      <c r="I52" s="481">
        <v>1033</v>
      </c>
      <c r="J52" s="482"/>
      <c r="K52" s="481"/>
      <c r="L52" s="482">
        <f>SUM(H52:K52)</f>
        <v>2271</v>
      </c>
      <c r="M52" s="485">
        <f>IF(ISERROR(F52/L52-1),"         /0",(F52/L52-1))</f>
        <v>-0.15103478643769264</v>
      </c>
      <c r="N52" s="483">
        <v>3075</v>
      </c>
      <c r="O52" s="481">
        <v>3584</v>
      </c>
      <c r="P52" s="482"/>
      <c r="Q52" s="481"/>
      <c r="R52" s="482">
        <f>SUM(N52:Q52)</f>
        <v>6659</v>
      </c>
      <c r="S52" s="484">
        <f>R52/$R$9</f>
        <v>0.004078840014406716</v>
      </c>
      <c r="T52" s="483">
        <v>3270</v>
      </c>
      <c r="U52" s="481">
        <v>3374</v>
      </c>
      <c r="V52" s="482"/>
      <c r="W52" s="481"/>
      <c r="X52" s="465">
        <f>SUM(T52:W52)</f>
        <v>6644</v>
      </c>
      <c r="Y52" s="480">
        <f>IF(ISERROR(R52/X52-1),"         /0",(R52/X52-1))</f>
        <v>0.002257676098735617</v>
      </c>
    </row>
    <row r="53" spans="1:25" ht="18.75" customHeight="1">
      <c r="A53" s="486" t="s">
        <v>215</v>
      </c>
      <c r="B53" s="483">
        <v>363</v>
      </c>
      <c r="C53" s="481">
        <v>256</v>
      </c>
      <c r="D53" s="482">
        <v>6</v>
      </c>
      <c r="E53" s="481">
        <v>0</v>
      </c>
      <c r="F53" s="482">
        <f>SUM(B53:E53)</f>
        <v>625</v>
      </c>
      <c r="G53" s="484">
        <f>F53/$F$9</f>
        <v>0.0011949190131689635</v>
      </c>
      <c r="H53" s="483">
        <v>334</v>
      </c>
      <c r="I53" s="481">
        <v>207</v>
      </c>
      <c r="J53" s="482"/>
      <c r="K53" s="481"/>
      <c r="L53" s="482">
        <f>SUM(H53:K53)</f>
        <v>541</v>
      </c>
      <c r="M53" s="485">
        <f>IF(ISERROR(F53/L53-1),"         /0",(F53/L53-1))</f>
        <v>0.155268022181146</v>
      </c>
      <c r="N53" s="483">
        <v>870</v>
      </c>
      <c r="O53" s="481">
        <v>889</v>
      </c>
      <c r="P53" s="482">
        <v>7</v>
      </c>
      <c r="Q53" s="481"/>
      <c r="R53" s="482">
        <f>SUM(N53:Q53)</f>
        <v>1766</v>
      </c>
      <c r="S53" s="484">
        <f>R53/$R$9</f>
        <v>0.0010817287078303437</v>
      </c>
      <c r="T53" s="483">
        <v>852</v>
      </c>
      <c r="U53" s="481">
        <v>814</v>
      </c>
      <c r="V53" s="482"/>
      <c r="W53" s="481"/>
      <c r="X53" s="465">
        <f>SUM(T53:W53)</f>
        <v>1666</v>
      </c>
      <c r="Y53" s="480">
        <f>IF(ISERROR(R53/X53-1),"         /0",(R53/X53-1))</f>
        <v>0.06002400960384158</v>
      </c>
    </row>
    <row r="54" spans="1:25" ht="18.75" customHeight="1">
      <c r="A54" s="486" t="s">
        <v>214</v>
      </c>
      <c r="B54" s="483">
        <v>334</v>
      </c>
      <c r="C54" s="481">
        <v>289</v>
      </c>
      <c r="D54" s="482">
        <v>1</v>
      </c>
      <c r="E54" s="481">
        <v>0</v>
      </c>
      <c r="F54" s="482">
        <f>SUM(B54:E54)</f>
        <v>624</v>
      </c>
      <c r="G54" s="484">
        <f>F54/$F$9</f>
        <v>0.0011930071427478932</v>
      </c>
      <c r="H54" s="483">
        <v>349</v>
      </c>
      <c r="I54" s="481">
        <v>432</v>
      </c>
      <c r="J54" s="482">
        <v>7</v>
      </c>
      <c r="K54" s="481"/>
      <c r="L54" s="482">
        <f>SUM(H54:K54)</f>
        <v>788</v>
      </c>
      <c r="M54" s="485">
        <f>IF(ISERROR(F54/L54-1),"         /0",(F54/L54-1))</f>
        <v>-0.20812182741116747</v>
      </c>
      <c r="N54" s="483">
        <v>1026</v>
      </c>
      <c r="O54" s="481">
        <v>893</v>
      </c>
      <c r="P54" s="482">
        <v>5</v>
      </c>
      <c r="Q54" s="481"/>
      <c r="R54" s="482">
        <f>SUM(N54:Q54)</f>
        <v>1924</v>
      </c>
      <c r="S54" s="484">
        <f>R54/$R$9</f>
        <v>0.0011785085129476678</v>
      </c>
      <c r="T54" s="483">
        <v>1158</v>
      </c>
      <c r="U54" s="481">
        <v>1216</v>
      </c>
      <c r="V54" s="482">
        <v>25</v>
      </c>
      <c r="W54" s="481"/>
      <c r="X54" s="465">
        <f>SUM(T54:W54)</f>
        <v>2399</v>
      </c>
      <c r="Y54" s="480">
        <f>IF(ISERROR(R54/X54-1),"         /0",(R54/X54-1))</f>
        <v>-0.1979991663192997</v>
      </c>
    </row>
    <row r="55" spans="1:25" ht="18.75" customHeight="1">
      <c r="A55" s="486" t="s">
        <v>213</v>
      </c>
      <c r="B55" s="483">
        <v>334</v>
      </c>
      <c r="C55" s="481">
        <v>236</v>
      </c>
      <c r="D55" s="482">
        <v>0</v>
      </c>
      <c r="E55" s="481">
        <v>0</v>
      </c>
      <c r="F55" s="482">
        <f>SUM(B55:E55)</f>
        <v>570</v>
      </c>
      <c r="G55" s="484">
        <f>F55/$F$9</f>
        <v>0.0010897661400100947</v>
      </c>
      <c r="H55" s="483">
        <v>582</v>
      </c>
      <c r="I55" s="481">
        <v>290</v>
      </c>
      <c r="J55" s="482"/>
      <c r="K55" s="481"/>
      <c r="L55" s="482">
        <f>SUM(H55:K55)</f>
        <v>872</v>
      </c>
      <c r="M55" s="485">
        <f>IF(ISERROR(F55/L55-1),"         /0",(F55/L55-1))</f>
        <v>-0.3463302752293578</v>
      </c>
      <c r="N55" s="483">
        <v>1762</v>
      </c>
      <c r="O55" s="481">
        <v>841</v>
      </c>
      <c r="P55" s="482"/>
      <c r="Q55" s="481"/>
      <c r="R55" s="482">
        <f>SUM(N55:Q55)</f>
        <v>2603</v>
      </c>
      <c r="S55" s="484">
        <f>R55/$R$9</f>
        <v>0.0015944166627873074</v>
      </c>
      <c r="T55" s="483">
        <v>2054</v>
      </c>
      <c r="U55" s="481">
        <v>917</v>
      </c>
      <c r="V55" s="482"/>
      <c r="W55" s="481"/>
      <c r="X55" s="465">
        <f>SUM(T55:W55)</f>
        <v>2971</v>
      </c>
      <c r="Y55" s="480">
        <f>IF(ISERROR(R55/X55-1),"         /0",(R55/X55-1))</f>
        <v>-0.12386401884887244</v>
      </c>
    </row>
    <row r="56" spans="1:25" ht="18.75" customHeight="1" thickBot="1">
      <c r="A56" s="486" t="s">
        <v>135</v>
      </c>
      <c r="B56" s="483">
        <v>2581</v>
      </c>
      <c r="C56" s="481">
        <v>765</v>
      </c>
      <c r="D56" s="482">
        <v>17</v>
      </c>
      <c r="E56" s="481">
        <v>0</v>
      </c>
      <c r="F56" s="482">
        <f>SUM(B56:E56)</f>
        <v>3363</v>
      </c>
      <c r="G56" s="484">
        <f>F56/$F$9</f>
        <v>0.006429620226059559</v>
      </c>
      <c r="H56" s="483">
        <v>3100</v>
      </c>
      <c r="I56" s="481">
        <v>804</v>
      </c>
      <c r="J56" s="482">
        <v>17</v>
      </c>
      <c r="K56" s="481">
        <v>4</v>
      </c>
      <c r="L56" s="482">
        <f>SUM(H56:K56)</f>
        <v>3925</v>
      </c>
      <c r="M56" s="485">
        <f>IF(ISERROR(F56/L56-1),"         /0",(F56/L56-1))</f>
        <v>-0.1431847133757962</v>
      </c>
      <c r="N56" s="483">
        <v>10557</v>
      </c>
      <c r="O56" s="481">
        <v>2673</v>
      </c>
      <c r="P56" s="482">
        <v>57</v>
      </c>
      <c r="Q56" s="481">
        <v>23</v>
      </c>
      <c r="R56" s="482">
        <f>SUM(N56:Q56)</f>
        <v>13310</v>
      </c>
      <c r="S56" s="484">
        <f>R56/$R$9</f>
        <v>0.00815277978551635</v>
      </c>
      <c r="T56" s="483">
        <v>12661</v>
      </c>
      <c r="U56" s="481">
        <v>2661</v>
      </c>
      <c r="V56" s="482">
        <v>55</v>
      </c>
      <c r="W56" s="481">
        <v>4</v>
      </c>
      <c r="X56" s="465">
        <f>SUM(T56:W56)</f>
        <v>15381</v>
      </c>
      <c r="Y56" s="480">
        <f>IF(ISERROR(R56/X56-1),"         /0",(R56/X56-1))</f>
        <v>-0.13464664196086085</v>
      </c>
    </row>
    <row r="57" spans="1:25" s="472" customFormat="1" ht="18.75" customHeight="1">
      <c r="A57" s="479" t="s">
        <v>212</v>
      </c>
      <c r="B57" s="476">
        <f>SUM(B58:B67)</f>
        <v>54583</v>
      </c>
      <c r="C57" s="475">
        <f>SUM(C58:C67)</f>
        <v>48930</v>
      </c>
      <c r="D57" s="474">
        <f>SUM(D58:D67)</f>
        <v>683</v>
      </c>
      <c r="E57" s="475">
        <f>SUM(E58:E67)</f>
        <v>658</v>
      </c>
      <c r="F57" s="474">
        <f>SUM(B57:E57)</f>
        <v>104854</v>
      </c>
      <c r="G57" s="477">
        <f>F57/$F$9</f>
        <v>0.2004672611309096</v>
      </c>
      <c r="H57" s="476">
        <f>SUM(H58:H67)</f>
        <v>50315</v>
      </c>
      <c r="I57" s="475">
        <f>SUM(I58:I67)</f>
        <v>44486</v>
      </c>
      <c r="J57" s="474">
        <f>SUM(J58:J67)</f>
        <v>1184</v>
      </c>
      <c r="K57" s="475">
        <f>SUM(K58:K67)</f>
        <v>668</v>
      </c>
      <c r="L57" s="474">
        <f>SUM(H57:K57)</f>
        <v>96653</v>
      </c>
      <c r="M57" s="478">
        <f>IF(ISERROR(F57/L57-1),"         /0",(F57/L57-1))</f>
        <v>0.08484992705865313</v>
      </c>
      <c r="N57" s="476">
        <f>SUM(N58:N67)</f>
        <v>178389</v>
      </c>
      <c r="O57" s="475">
        <f>SUM(O58:O67)</f>
        <v>152988</v>
      </c>
      <c r="P57" s="474">
        <f>SUM(P58:P67)</f>
        <v>4126</v>
      </c>
      <c r="Q57" s="475">
        <f>SUM(Q58:Q67)</f>
        <v>4423</v>
      </c>
      <c r="R57" s="474">
        <f>SUM(N57:Q57)</f>
        <v>339926</v>
      </c>
      <c r="S57" s="477">
        <f>R57/$R$9</f>
        <v>0.20821501287538927</v>
      </c>
      <c r="T57" s="476">
        <f>SUM(T58:T67)</f>
        <v>145724</v>
      </c>
      <c r="U57" s="475">
        <f>SUM(U58:U67)</f>
        <v>130548</v>
      </c>
      <c r="V57" s="474">
        <f>SUM(V58:V67)</f>
        <v>4251</v>
      </c>
      <c r="W57" s="475">
        <f>SUM(W58:W67)</f>
        <v>4663</v>
      </c>
      <c r="X57" s="474">
        <f>SUM(T57:W57)</f>
        <v>285186</v>
      </c>
      <c r="Y57" s="473">
        <f>IF(ISERROR(R57/X57-1),"         /0",(R57/X57-1))</f>
        <v>0.1919449061314371</v>
      </c>
    </row>
    <row r="58" spans="1:25" s="456" customFormat="1" ht="18.75" customHeight="1">
      <c r="A58" s="471" t="s">
        <v>211</v>
      </c>
      <c r="B58" s="469">
        <v>14667</v>
      </c>
      <c r="C58" s="466">
        <v>13459</v>
      </c>
      <c r="D58" s="465">
        <v>11</v>
      </c>
      <c r="E58" s="466">
        <v>13</v>
      </c>
      <c r="F58" s="465">
        <f>SUM(B58:E58)</f>
        <v>28150</v>
      </c>
      <c r="G58" s="468">
        <f>F58/$F$9</f>
        <v>0.05381915235313012</v>
      </c>
      <c r="H58" s="469">
        <v>13013</v>
      </c>
      <c r="I58" s="466">
        <v>11759</v>
      </c>
      <c r="J58" s="465">
        <v>100</v>
      </c>
      <c r="K58" s="466">
        <v>68</v>
      </c>
      <c r="L58" s="465">
        <f>SUM(H58:K58)</f>
        <v>24940</v>
      </c>
      <c r="M58" s="470">
        <f>IF(ISERROR(F58/L58-1),"         /0",(F58/L58-1))</f>
        <v>0.12870890136327184</v>
      </c>
      <c r="N58" s="469">
        <v>46150</v>
      </c>
      <c r="O58" s="466">
        <v>43017</v>
      </c>
      <c r="P58" s="465">
        <v>11</v>
      </c>
      <c r="Q58" s="466">
        <v>13</v>
      </c>
      <c r="R58" s="465">
        <f>SUM(N58:Q58)</f>
        <v>89191</v>
      </c>
      <c r="S58" s="468">
        <f>R58/$R$9</f>
        <v>0.05463219998872944</v>
      </c>
      <c r="T58" s="467">
        <v>34599</v>
      </c>
      <c r="U58" s="466">
        <v>33789</v>
      </c>
      <c r="V58" s="465">
        <v>196</v>
      </c>
      <c r="W58" s="466">
        <v>207</v>
      </c>
      <c r="X58" s="465">
        <f>SUM(T58:W58)</f>
        <v>68791</v>
      </c>
      <c r="Y58" s="464">
        <f>IF(ISERROR(R58/X58-1),"         /0",(R58/X58-1))</f>
        <v>0.29655042083993544</v>
      </c>
    </row>
    <row r="59" spans="1:25" s="456" customFormat="1" ht="18.75" customHeight="1">
      <c r="A59" s="471" t="s">
        <v>210</v>
      </c>
      <c r="B59" s="469">
        <v>7103</v>
      </c>
      <c r="C59" s="466">
        <v>7899</v>
      </c>
      <c r="D59" s="465">
        <v>0</v>
      </c>
      <c r="E59" s="466">
        <v>0</v>
      </c>
      <c r="F59" s="465">
        <f>SUM(B59:E59)</f>
        <v>15002</v>
      </c>
      <c r="G59" s="468">
        <f>F59/$F$9</f>
        <v>0.028681880056897265</v>
      </c>
      <c r="H59" s="469">
        <v>6114</v>
      </c>
      <c r="I59" s="466">
        <v>6718</v>
      </c>
      <c r="J59" s="465"/>
      <c r="K59" s="466"/>
      <c r="L59" s="465">
        <f>SUM(H59:K59)</f>
        <v>12832</v>
      </c>
      <c r="M59" s="470">
        <f>IF(ISERROR(F59/L59-1),"         /0",(F59/L59-1))</f>
        <v>0.16910847880299262</v>
      </c>
      <c r="N59" s="469">
        <v>22354</v>
      </c>
      <c r="O59" s="466">
        <v>23541</v>
      </c>
      <c r="P59" s="465"/>
      <c r="Q59" s="466"/>
      <c r="R59" s="465">
        <f>SUM(N59:Q59)</f>
        <v>45895</v>
      </c>
      <c r="S59" s="468">
        <f>R59/$R$9</f>
        <v>0.028112083264934105</v>
      </c>
      <c r="T59" s="467">
        <v>19400</v>
      </c>
      <c r="U59" s="466">
        <v>18821</v>
      </c>
      <c r="V59" s="465">
        <v>54</v>
      </c>
      <c r="W59" s="466">
        <v>26</v>
      </c>
      <c r="X59" s="465">
        <f>SUM(T59:W59)</f>
        <v>38301</v>
      </c>
      <c r="Y59" s="464">
        <f>IF(ISERROR(R59/X59-1),"         /0",(R59/X59-1))</f>
        <v>0.19827158559828728</v>
      </c>
    </row>
    <row r="60" spans="1:25" s="456" customFormat="1" ht="18.75" customHeight="1">
      <c r="A60" s="471" t="s">
        <v>209</v>
      </c>
      <c r="B60" s="469">
        <v>6377</v>
      </c>
      <c r="C60" s="466">
        <v>5210</v>
      </c>
      <c r="D60" s="465">
        <v>0</v>
      </c>
      <c r="E60" s="466">
        <v>0</v>
      </c>
      <c r="F60" s="465">
        <f>SUM(B60:E60)</f>
        <v>11587</v>
      </c>
      <c r="G60" s="468">
        <f>F60/$F$9</f>
        <v>0.02215284256894205</v>
      </c>
      <c r="H60" s="469">
        <v>7207</v>
      </c>
      <c r="I60" s="466">
        <v>6056</v>
      </c>
      <c r="J60" s="465">
        <v>3</v>
      </c>
      <c r="K60" s="466">
        <v>5</v>
      </c>
      <c r="L60" s="465">
        <f>SUM(H60:K60)</f>
        <v>13271</v>
      </c>
      <c r="M60" s="470">
        <f>IF(ISERROR(F60/L60-1),"         /0",(F60/L60-1))</f>
        <v>-0.1268932258307588</v>
      </c>
      <c r="N60" s="469">
        <v>21480</v>
      </c>
      <c r="O60" s="466">
        <v>16718</v>
      </c>
      <c r="P60" s="465">
        <v>299</v>
      </c>
      <c r="Q60" s="466">
        <v>221</v>
      </c>
      <c r="R60" s="465">
        <f>SUM(N60:Q60)</f>
        <v>38718</v>
      </c>
      <c r="S60" s="468">
        <f>R60/$R$9</f>
        <v>0.02371595249704148</v>
      </c>
      <c r="T60" s="467">
        <v>20316</v>
      </c>
      <c r="U60" s="466">
        <v>17039</v>
      </c>
      <c r="V60" s="465">
        <v>18</v>
      </c>
      <c r="W60" s="466">
        <v>5</v>
      </c>
      <c r="X60" s="465">
        <f>SUM(T60:W60)</f>
        <v>37378</v>
      </c>
      <c r="Y60" s="464">
        <f>IF(ISERROR(R60/X60-1),"         /0",(R60/X60-1))</f>
        <v>0.03584996522018291</v>
      </c>
    </row>
    <row r="61" spans="1:25" s="456" customFormat="1" ht="18.75" customHeight="1">
      <c r="A61" s="471" t="s">
        <v>208</v>
      </c>
      <c r="B61" s="469">
        <v>5157</v>
      </c>
      <c r="C61" s="466">
        <v>3989</v>
      </c>
      <c r="D61" s="465">
        <v>3</v>
      </c>
      <c r="E61" s="466">
        <v>3</v>
      </c>
      <c r="F61" s="465">
        <f>SUM(B61:E61)</f>
        <v>9152</v>
      </c>
      <c r="G61" s="468">
        <f>F61/$F$9</f>
        <v>0.017497438093635766</v>
      </c>
      <c r="H61" s="469">
        <v>4430</v>
      </c>
      <c r="I61" s="466">
        <v>4049</v>
      </c>
      <c r="J61" s="465"/>
      <c r="K61" s="466">
        <v>3</v>
      </c>
      <c r="L61" s="465">
        <f>SUM(H61:K61)</f>
        <v>8482</v>
      </c>
      <c r="M61" s="470">
        <f>IF(ISERROR(F61/L61-1),"         /0",(F61/L61-1))</f>
        <v>0.07899080405564729</v>
      </c>
      <c r="N61" s="469">
        <v>18163</v>
      </c>
      <c r="O61" s="466">
        <v>12112</v>
      </c>
      <c r="P61" s="465">
        <v>12</v>
      </c>
      <c r="Q61" s="466">
        <v>4</v>
      </c>
      <c r="R61" s="465">
        <f>SUM(N61:Q61)</f>
        <v>30291</v>
      </c>
      <c r="S61" s="468">
        <f>R61/$R$9</f>
        <v>0.01855415871398015</v>
      </c>
      <c r="T61" s="467">
        <v>11436</v>
      </c>
      <c r="U61" s="466">
        <v>12021</v>
      </c>
      <c r="V61" s="465"/>
      <c r="W61" s="466">
        <v>3</v>
      </c>
      <c r="X61" s="465">
        <f>SUM(T61:W61)</f>
        <v>23460</v>
      </c>
      <c r="Y61" s="464">
        <f>IF(ISERROR(R61/X61-1),"         /0",(R61/X61-1))</f>
        <v>0.29117647058823537</v>
      </c>
    </row>
    <row r="62" spans="1:25" s="456" customFormat="1" ht="18.75" customHeight="1">
      <c r="A62" s="471" t="s">
        <v>207</v>
      </c>
      <c r="B62" s="469">
        <v>2700</v>
      </c>
      <c r="C62" s="466">
        <v>2561</v>
      </c>
      <c r="D62" s="465">
        <v>0</v>
      </c>
      <c r="E62" s="466">
        <v>0</v>
      </c>
      <c r="F62" s="465">
        <f>SUM(B62:E62)</f>
        <v>5261</v>
      </c>
      <c r="G62" s="468">
        <f>F62/$F$9</f>
        <v>0.010058350285251066</v>
      </c>
      <c r="H62" s="469">
        <v>2546</v>
      </c>
      <c r="I62" s="466">
        <v>2358</v>
      </c>
      <c r="J62" s="465"/>
      <c r="K62" s="466"/>
      <c r="L62" s="465">
        <f>SUM(H62:K62)</f>
        <v>4904</v>
      </c>
      <c r="M62" s="470">
        <f>IF(ISERROR(F62/L62-1),"         /0",(F62/L62-1))</f>
        <v>0.07279771615008146</v>
      </c>
      <c r="N62" s="469">
        <v>8179</v>
      </c>
      <c r="O62" s="466">
        <v>7306</v>
      </c>
      <c r="P62" s="465">
        <v>8</v>
      </c>
      <c r="Q62" s="466">
        <v>1</v>
      </c>
      <c r="R62" s="465">
        <f>SUM(N62:Q62)</f>
        <v>15494</v>
      </c>
      <c r="S62" s="468">
        <f>R62/$R$9</f>
        <v>0.00949054620561911</v>
      </c>
      <c r="T62" s="467">
        <v>7831</v>
      </c>
      <c r="U62" s="466">
        <v>7437</v>
      </c>
      <c r="V62" s="465">
        <v>3</v>
      </c>
      <c r="W62" s="466"/>
      <c r="X62" s="465">
        <f>SUM(T62:W62)</f>
        <v>15271</v>
      </c>
      <c r="Y62" s="464">
        <f>IF(ISERROR(R62/X62-1),"         /0",(R62/X62-1))</f>
        <v>0.014602841988081927</v>
      </c>
    </row>
    <row r="63" spans="1:25" s="456" customFormat="1" ht="18.75" customHeight="1">
      <c r="A63" s="471" t="s">
        <v>206</v>
      </c>
      <c r="B63" s="469">
        <v>2436</v>
      </c>
      <c r="C63" s="466">
        <v>2384</v>
      </c>
      <c r="D63" s="465">
        <v>0</v>
      </c>
      <c r="E63" s="466">
        <v>0</v>
      </c>
      <c r="F63" s="465">
        <f>SUM(B63:E63)</f>
        <v>4820</v>
      </c>
      <c r="G63" s="468">
        <f>F63/$F$9</f>
        <v>0.009215215429559047</v>
      </c>
      <c r="H63" s="469">
        <v>2126</v>
      </c>
      <c r="I63" s="466">
        <v>1974</v>
      </c>
      <c r="J63" s="465"/>
      <c r="K63" s="466">
        <v>0</v>
      </c>
      <c r="L63" s="465">
        <f>SUM(H63:K63)</f>
        <v>4100</v>
      </c>
      <c r="M63" s="470">
        <f>IF(ISERROR(F63/L63-1),"         /0",(F63/L63-1))</f>
        <v>0.1756097560975609</v>
      </c>
      <c r="N63" s="469">
        <v>8351</v>
      </c>
      <c r="O63" s="466">
        <v>7941</v>
      </c>
      <c r="P63" s="465"/>
      <c r="Q63" s="466"/>
      <c r="R63" s="465">
        <f>SUM(N63:Q63)</f>
        <v>16292</v>
      </c>
      <c r="S63" s="468">
        <f>R63/$R$9</f>
        <v>0.00997934547450281</v>
      </c>
      <c r="T63" s="467">
        <v>6821</v>
      </c>
      <c r="U63" s="466">
        <v>5913</v>
      </c>
      <c r="V63" s="465"/>
      <c r="W63" s="466">
        <v>0</v>
      </c>
      <c r="X63" s="465">
        <f>SUM(T63:W63)</f>
        <v>12734</v>
      </c>
      <c r="Y63" s="464">
        <f>IF(ISERROR(R63/X63-1),"         /0",(R63/X63-1))</f>
        <v>0.2794094550023558</v>
      </c>
    </row>
    <row r="64" spans="1:25" s="456" customFormat="1" ht="18.75" customHeight="1">
      <c r="A64" s="471" t="s">
        <v>205</v>
      </c>
      <c r="B64" s="469">
        <v>2331</v>
      </c>
      <c r="C64" s="466">
        <v>1905</v>
      </c>
      <c r="D64" s="465">
        <v>1</v>
      </c>
      <c r="E64" s="466">
        <v>0</v>
      </c>
      <c r="F64" s="465">
        <f>SUM(B64:E64)</f>
        <v>4237</v>
      </c>
      <c r="G64" s="468">
        <f>F64/$F$9</f>
        <v>0.008100594974075037</v>
      </c>
      <c r="H64" s="469">
        <v>2349</v>
      </c>
      <c r="I64" s="466">
        <v>1693</v>
      </c>
      <c r="J64" s="465"/>
      <c r="K64" s="466">
        <v>1</v>
      </c>
      <c r="L64" s="465">
        <f>SUM(H64:K64)</f>
        <v>4043</v>
      </c>
      <c r="M64" s="470">
        <f>IF(ISERROR(F64/L64-1),"         /0",(F64/L64-1))</f>
        <v>0.04798417017066536</v>
      </c>
      <c r="N64" s="469">
        <v>7262</v>
      </c>
      <c r="O64" s="466">
        <v>5801</v>
      </c>
      <c r="P64" s="465">
        <v>1</v>
      </c>
      <c r="Q64" s="466"/>
      <c r="R64" s="465">
        <f>SUM(N64:Q64)</f>
        <v>13064</v>
      </c>
      <c r="S64" s="468">
        <f>R64/$R$9</f>
        <v>0.00800209730413115</v>
      </c>
      <c r="T64" s="467">
        <v>7351</v>
      </c>
      <c r="U64" s="466">
        <v>5935</v>
      </c>
      <c r="V64" s="465"/>
      <c r="W64" s="466">
        <v>1</v>
      </c>
      <c r="X64" s="465">
        <f>SUM(T64:W64)</f>
        <v>13287</v>
      </c>
      <c r="Y64" s="464">
        <f>IF(ISERROR(R64/X64-1),"         /0",(R64/X64-1))</f>
        <v>-0.016783322044103266</v>
      </c>
    </row>
    <row r="65" spans="1:25" s="456" customFormat="1" ht="18.75" customHeight="1">
      <c r="A65" s="471" t="s">
        <v>204</v>
      </c>
      <c r="B65" s="469">
        <v>878</v>
      </c>
      <c r="C65" s="466">
        <v>853</v>
      </c>
      <c r="D65" s="465">
        <v>0</v>
      </c>
      <c r="E65" s="466">
        <v>0</v>
      </c>
      <c r="F65" s="465">
        <f>SUM(B65:E65)</f>
        <v>1731</v>
      </c>
      <c r="G65" s="468">
        <f>F65/$F$9</f>
        <v>0.0033094476988727614</v>
      </c>
      <c r="H65" s="469">
        <v>985</v>
      </c>
      <c r="I65" s="466">
        <v>849</v>
      </c>
      <c r="J65" s="465"/>
      <c r="K65" s="466"/>
      <c r="L65" s="465">
        <f>SUM(H65:K65)</f>
        <v>1834</v>
      </c>
      <c r="M65" s="470">
        <f>IF(ISERROR(F65/L65-1),"         /0",(F65/L65-1))</f>
        <v>-0.0561613958560524</v>
      </c>
      <c r="N65" s="469">
        <v>2792</v>
      </c>
      <c r="O65" s="466">
        <v>2652</v>
      </c>
      <c r="P65" s="465"/>
      <c r="Q65" s="466"/>
      <c r="R65" s="465">
        <f>SUM(N65:Q65)</f>
        <v>5444</v>
      </c>
      <c r="S65" s="468">
        <f>R65/$R$9</f>
        <v>0.003334615563662736</v>
      </c>
      <c r="T65" s="467">
        <v>2845</v>
      </c>
      <c r="U65" s="466">
        <v>2833</v>
      </c>
      <c r="V65" s="465"/>
      <c r="W65" s="466"/>
      <c r="X65" s="465">
        <f>SUM(T65:W65)</f>
        <v>5678</v>
      </c>
      <c r="Y65" s="464">
        <f>IF(ISERROR(R65/X65-1),"         /0",(R65/X65-1))</f>
        <v>-0.041211694258541764</v>
      </c>
    </row>
    <row r="66" spans="1:25" s="456" customFormat="1" ht="18.75" customHeight="1">
      <c r="A66" s="471" t="s">
        <v>203</v>
      </c>
      <c r="B66" s="469">
        <v>1026</v>
      </c>
      <c r="C66" s="466">
        <v>526</v>
      </c>
      <c r="D66" s="465">
        <v>0</v>
      </c>
      <c r="E66" s="466">
        <v>0</v>
      </c>
      <c r="F66" s="465">
        <f>SUM(B66:E66)</f>
        <v>1552</v>
      </c>
      <c r="G66" s="468">
        <f>F66/$F$9</f>
        <v>0.00296722289350117</v>
      </c>
      <c r="H66" s="469">
        <v>897</v>
      </c>
      <c r="I66" s="466">
        <v>631</v>
      </c>
      <c r="J66" s="465"/>
      <c r="K66" s="466"/>
      <c r="L66" s="465">
        <f>SUM(H66:K66)</f>
        <v>1528</v>
      </c>
      <c r="M66" s="470">
        <f>IF(ISERROR(F66/L66-1),"         /0",(F66/L66-1))</f>
        <v>0.015706806282722585</v>
      </c>
      <c r="N66" s="469">
        <v>2823</v>
      </c>
      <c r="O66" s="466">
        <v>1681</v>
      </c>
      <c r="P66" s="465"/>
      <c r="Q66" s="466"/>
      <c r="R66" s="465">
        <f>SUM(N66:Q66)</f>
        <v>4504</v>
      </c>
      <c r="S66" s="468">
        <f>R66/$R$9</f>
        <v>0.002758836976255871</v>
      </c>
      <c r="T66" s="467">
        <v>2757</v>
      </c>
      <c r="U66" s="466">
        <v>2122</v>
      </c>
      <c r="V66" s="465">
        <v>1</v>
      </c>
      <c r="W66" s="466"/>
      <c r="X66" s="465">
        <f>SUM(T66:W66)</f>
        <v>4880</v>
      </c>
      <c r="Y66" s="464">
        <f>IF(ISERROR(R66/X66-1),"         /0",(R66/X66-1))</f>
        <v>-0.0770491803278689</v>
      </c>
    </row>
    <row r="67" spans="1:25" s="456" customFormat="1" ht="18.75" customHeight="1" thickBot="1">
      <c r="A67" s="471" t="s">
        <v>135</v>
      </c>
      <c r="B67" s="469">
        <v>11908</v>
      </c>
      <c r="C67" s="466">
        <v>10144</v>
      </c>
      <c r="D67" s="465">
        <v>668</v>
      </c>
      <c r="E67" s="466">
        <v>642</v>
      </c>
      <c r="F67" s="465">
        <f>SUM(B67:E67)</f>
        <v>23362</v>
      </c>
      <c r="G67" s="468">
        <f>F67/$F$9</f>
        <v>0.04466511677704532</v>
      </c>
      <c r="H67" s="469">
        <v>10648</v>
      </c>
      <c r="I67" s="466">
        <v>8399</v>
      </c>
      <c r="J67" s="465">
        <v>1081</v>
      </c>
      <c r="K67" s="466">
        <v>591</v>
      </c>
      <c r="L67" s="465">
        <f>SUM(H67:K67)</f>
        <v>20719</v>
      </c>
      <c r="M67" s="470">
        <f>IF(ISERROR(F67/L67-1),"         /0",(F67/L67-1))</f>
        <v>0.12756407162507832</v>
      </c>
      <c r="N67" s="469">
        <v>40835</v>
      </c>
      <c r="O67" s="466">
        <v>32219</v>
      </c>
      <c r="P67" s="465">
        <v>3795</v>
      </c>
      <c r="Q67" s="466">
        <v>4184</v>
      </c>
      <c r="R67" s="465">
        <f>SUM(N67:Q67)</f>
        <v>81033</v>
      </c>
      <c r="S67" s="468">
        <f>R67/$R$9</f>
        <v>0.04963517688653241</v>
      </c>
      <c r="T67" s="467">
        <v>32368</v>
      </c>
      <c r="U67" s="466">
        <v>24638</v>
      </c>
      <c r="V67" s="465">
        <v>3979</v>
      </c>
      <c r="W67" s="466">
        <v>4421</v>
      </c>
      <c r="X67" s="465">
        <f>SUM(T67:W67)</f>
        <v>65406</v>
      </c>
      <c r="Y67" s="464">
        <f>IF(ISERROR(R67/X67-1),"         /0",(R67/X67-1))</f>
        <v>0.23892303458398323</v>
      </c>
    </row>
    <row r="68" spans="1:25" s="472" customFormat="1" ht="18.75" customHeight="1">
      <c r="A68" s="479" t="s">
        <v>202</v>
      </c>
      <c r="B68" s="476">
        <f>SUM(B69:B75)</f>
        <v>4132</v>
      </c>
      <c r="C68" s="475">
        <f>SUM(C69:C75)</f>
        <v>4268</v>
      </c>
      <c r="D68" s="474">
        <f>SUM(D69:D75)</f>
        <v>25</v>
      </c>
      <c r="E68" s="475">
        <f>SUM(E69:E75)</f>
        <v>53</v>
      </c>
      <c r="F68" s="474">
        <f>SUM(B68:E68)</f>
        <v>8478</v>
      </c>
      <c r="G68" s="477">
        <f>F68/$F$9</f>
        <v>0.016208837429834356</v>
      </c>
      <c r="H68" s="476">
        <f>SUM(H69:H75)</f>
        <v>4768</v>
      </c>
      <c r="I68" s="475">
        <f>SUM(I69:I75)</f>
        <v>3833</v>
      </c>
      <c r="J68" s="474">
        <f>SUM(J69:J75)</f>
        <v>254</v>
      </c>
      <c r="K68" s="475">
        <f>SUM(K69:K75)</f>
        <v>212</v>
      </c>
      <c r="L68" s="474">
        <f>SUM(H68:K68)</f>
        <v>9067</v>
      </c>
      <c r="M68" s="478">
        <f>IF(ISERROR(F68/L68-1),"         /0",(F68/L68-1))</f>
        <v>-0.06496084702768279</v>
      </c>
      <c r="N68" s="476">
        <f>SUM(N69:N75)</f>
        <v>14666</v>
      </c>
      <c r="O68" s="475">
        <f>SUM(O69:O75)</f>
        <v>14661</v>
      </c>
      <c r="P68" s="474">
        <f>SUM(P69:P75)</f>
        <v>187</v>
      </c>
      <c r="Q68" s="475">
        <f>SUM(Q69:Q75)</f>
        <v>298</v>
      </c>
      <c r="R68" s="474">
        <f>SUM(N68:Q68)</f>
        <v>29812</v>
      </c>
      <c r="S68" s="477">
        <f>R68/$R$9</f>
        <v>0.0182607566465675</v>
      </c>
      <c r="T68" s="476">
        <f>SUM(T69:T75)</f>
        <v>15101</v>
      </c>
      <c r="U68" s="475">
        <f>SUM(U69:U75)</f>
        <v>13835</v>
      </c>
      <c r="V68" s="474">
        <f>SUM(V69:V75)</f>
        <v>875</v>
      </c>
      <c r="W68" s="475">
        <f>SUM(W69:W75)</f>
        <v>967</v>
      </c>
      <c r="X68" s="474">
        <f>SUM(T68:W68)</f>
        <v>30778</v>
      </c>
      <c r="Y68" s="473">
        <f>IF(ISERROR(R68/X68-1),"         /0",(R68/X68-1))</f>
        <v>-0.031386054974332334</v>
      </c>
    </row>
    <row r="69" spans="1:25" ht="18.75" customHeight="1">
      <c r="A69" s="471" t="s">
        <v>201</v>
      </c>
      <c r="B69" s="469">
        <v>806</v>
      </c>
      <c r="C69" s="466">
        <v>864</v>
      </c>
      <c r="D69" s="465">
        <v>6</v>
      </c>
      <c r="E69" s="466">
        <v>38</v>
      </c>
      <c r="F69" s="465">
        <f>SUM(B69:E69)</f>
        <v>1714</v>
      </c>
      <c r="G69" s="468">
        <f>F69/$F$9</f>
        <v>0.0032769459017145653</v>
      </c>
      <c r="H69" s="469">
        <v>949</v>
      </c>
      <c r="I69" s="466">
        <v>742</v>
      </c>
      <c r="J69" s="465">
        <v>102</v>
      </c>
      <c r="K69" s="466">
        <v>12</v>
      </c>
      <c r="L69" s="465">
        <f>SUM(H69:K69)</f>
        <v>1805</v>
      </c>
      <c r="M69" s="470">
        <f>IF(ISERROR(F69/L69-1),"         /0",(F69/L69-1))</f>
        <v>-0.05041551246537401</v>
      </c>
      <c r="N69" s="469">
        <v>2676</v>
      </c>
      <c r="O69" s="466">
        <v>3105</v>
      </c>
      <c r="P69" s="465">
        <v>134</v>
      </c>
      <c r="Q69" s="466">
        <v>160</v>
      </c>
      <c r="R69" s="465">
        <f>SUM(N69:Q69)</f>
        <v>6075</v>
      </c>
      <c r="S69" s="468">
        <f>R69/$R$9</f>
        <v>0.0037211222537198974</v>
      </c>
      <c r="T69" s="467">
        <v>2667</v>
      </c>
      <c r="U69" s="466">
        <v>2703</v>
      </c>
      <c r="V69" s="465">
        <v>199</v>
      </c>
      <c r="W69" s="466">
        <v>139</v>
      </c>
      <c r="X69" s="465">
        <f>SUM(T69:W69)</f>
        <v>5708</v>
      </c>
      <c r="Y69" s="464">
        <f>IF(ISERROR(R69/X69-1),"         /0",(R69/X69-1))</f>
        <v>0.06429572529782757</v>
      </c>
    </row>
    <row r="70" spans="1:25" ht="18.75" customHeight="1">
      <c r="A70" s="471" t="s">
        <v>200</v>
      </c>
      <c r="B70" s="469">
        <v>817</v>
      </c>
      <c r="C70" s="466">
        <v>808</v>
      </c>
      <c r="D70" s="465">
        <v>6</v>
      </c>
      <c r="E70" s="466">
        <v>13</v>
      </c>
      <c r="F70" s="465">
        <f>SUM(B70:E70)</f>
        <v>1644</v>
      </c>
      <c r="G70" s="468">
        <f>F70/$F$9</f>
        <v>0.0031431149722396415</v>
      </c>
      <c r="H70" s="469">
        <v>716</v>
      </c>
      <c r="I70" s="466">
        <v>685</v>
      </c>
      <c r="J70" s="465"/>
      <c r="K70" s="466">
        <v>6</v>
      </c>
      <c r="L70" s="465">
        <f>SUM(H70:K70)</f>
        <v>1407</v>
      </c>
      <c r="M70" s="470">
        <f>IF(ISERROR(F70/L70-1),"         /0",(F70/L70-1))</f>
        <v>0.16844349680170567</v>
      </c>
      <c r="N70" s="469">
        <v>2471</v>
      </c>
      <c r="O70" s="466">
        <v>2773</v>
      </c>
      <c r="P70" s="465">
        <v>18</v>
      </c>
      <c r="Q70" s="466">
        <v>51</v>
      </c>
      <c r="R70" s="465">
        <f>SUM(N70:Q70)</f>
        <v>5313</v>
      </c>
      <c r="S70" s="468">
        <f>R70/$R$9</f>
        <v>0.003254374079673056</v>
      </c>
      <c r="T70" s="467">
        <v>2031</v>
      </c>
      <c r="U70" s="466">
        <v>2226</v>
      </c>
      <c r="V70" s="465">
        <v>15</v>
      </c>
      <c r="W70" s="466">
        <v>32</v>
      </c>
      <c r="X70" s="465">
        <f>SUM(T70:W70)</f>
        <v>4304</v>
      </c>
      <c r="Y70" s="464">
        <f>IF(ISERROR(R70/X70-1),"         /0",(R70/X70-1))</f>
        <v>0.23443308550185882</v>
      </c>
    </row>
    <row r="71" spans="1:25" ht="18.75" customHeight="1">
      <c r="A71" s="471" t="s">
        <v>199</v>
      </c>
      <c r="B71" s="469">
        <v>630</v>
      </c>
      <c r="C71" s="466">
        <v>654</v>
      </c>
      <c r="D71" s="465">
        <v>0</v>
      </c>
      <c r="E71" s="466">
        <v>0</v>
      </c>
      <c r="F71" s="465">
        <f>SUM(B71:E71)</f>
        <v>1284</v>
      </c>
      <c r="G71" s="468">
        <f>F71/$F$9</f>
        <v>0.0024548416206543184</v>
      </c>
      <c r="H71" s="469">
        <v>1018</v>
      </c>
      <c r="I71" s="466">
        <v>557</v>
      </c>
      <c r="J71" s="465">
        <v>0</v>
      </c>
      <c r="K71" s="466">
        <v>0</v>
      </c>
      <c r="L71" s="465">
        <f>SUM(H71:K71)</f>
        <v>1575</v>
      </c>
      <c r="M71" s="470">
        <f>IF(ISERROR(F71/L71-1),"         /0",(F71/L71-1))</f>
        <v>-0.1847619047619048</v>
      </c>
      <c r="N71" s="469">
        <v>2967</v>
      </c>
      <c r="O71" s="466">
        <v>3190</v>
      </c>
      <c r="P71" s="465">
        <v>0</v>
      </c>
      <c r="Q71" s="466">
        <v>0</v>
      </c>
      <c r="R71" s="465">
        <f>SUM(N71:Q71)</f>
        <v>6157</v>
      </c>
      <c r="S71" s="468">
        <f>R71/$R$9</f>
        <v>0.0037713497475149642</v>
      </c>
      <c r="T71" s="467">
        <v>3093</v>
      </c>
      <c r="U71" s="466">
        <v>3237</v>
      </c>
      <c r="V71" s="465">
        <v>116</v>
      </c>
      <c r="W71" s="466">
        <v>203</v>
      </c>
      <c r="X71" s="465">
        <f>SUM(T71:W71)</f>
        <v>6649</v>
      </c>
      <c r="Y71" s="464">
        <f>IF(ISERROR(R71/X71-1),"         /0",(R71/X71-1))</f>
        <v>-0.07399608963753945</v>
      </c>
    </row>
    <row r="72" spans="1:25" ht="18.75" customHeight="1">
      <c r="A72" s="471" t="s">
        <v>198</v>
      </c>
      <c r="B72" s="469">
        <v>208</v>
      </c>
      <c r="C72" s="466">
        <v>208</v>
      </c>
      <c r="D72" s="465">
        <v>0</v>
      </c>
      <c r="E72" s="466">
        <v>0</v>
      </c>
      <c r="F72" s="465">
        <f>SUM(B72:E72)</f>
        <v>416</v>
      </c>
      <c r="G72" s="468">
        <f>F72/$F$9</f>
        <v>0.0007953380951652621</v>
      </c>
      <c r="H72" s="469">
        <v>292</v>
      </c>
      <c r="I72" s="466">
        <v>325</v>
      </c>
      <c r="J72" s="465"/>
      <c r="K72" s="466">
        <v>10</v>
      </c>
      <c r="L72" s="465">
        <f>SUM(H72:K72)</f>
        <v>627</v>
      </c>
      <c r="M72" s="470">
        <f>IF(ISERROR(F72/L72-1),"         /0",(F72/L72-1))</f>
        <v>-0.3365231259968102</v>
      </c>
      <c r="N72" s="469">
        <v>892</v>
      </c>
      <c r="O72" s="466">
        <v>889</v>
      </c>
      <c r="P72" s="465"/>
      <c r="Q72" s="466">
        <v>30</v>
      </c>
      <c r="R72" s="465">
        <f>SUM(N72:Q72)</f>
        <v>1811</v>
      </c>
      <c r="S72" s="468">
        <f>R72/$R$9</f>
        <v>0.001109292576376417</v>
      </c>
      <c r="T72" s="467">
        <v>913</v>
      </c>
      <c r="U72" s="466">
        <v>828</v>
      </c>
      <c r="V72" s="465"/>
      <c r="W72" s="466">
        <v>36</v>
      </c>
      <c r="X72" s="465">
        <f>SUM(T72:W72)</f>
        <v>1777</v>
      </c>
      <c r="Y72" s="464">
        <f>IF(ISERROR(R72/X72-1),"         /0",(R72/X72-1))</f>
        <v>0.019133370849746756</v>
      </c>
    </row>
    <row r="73" spans="1:25" ht="18.75" customHeight="1">
      <c r="A73" s="471" t="s">
        <v>197</v>
      </c>
      <c r="B73" s="469">
        <v>180</v>
      </c>
      <c r="C73" s="466">
        <v>181</v>
      </c>
      <c r="D73" s="465">
        <v>0</v>
      </c>
      <c r="E73" s="466">
        <v>0</v>
      </c>
      <c r="F73" s="465">
        <f>SUM(B73:E73)</f>
        <v>361</v>
      </c>
      <c r="G73" s="468">
        <f>F73/$F$9</f>
        <v>0.0006901852220063933</v>
      </c>
      <c r="H73" s="469">
        <v>258</v>
      </c>
      <c r="I73" s="466">
        <v>207</v>
      </c>
      <c r="J73" s="465"/>
      <c r="K73" s="466"/>
      <c r="L73" s="465">
        <f>SUM(H73:K73)</f>
        <v>465</v>
      </c>
      <c r="M73" s="470">
        <f>IF(ISERROR(F73/L73-1),"         /0",(F73/L73-1))</f>
        <v>-0.2236559139784946</v>
      </c>
      <c r="N73" s="469">
        <v>533</v>
      </c>
      <c r="O73" s="466">
        <v>473</v>
      </c>
      <c r="P73" s="465"/>
      <c r="Q73" s="466"/>
      <c r="R73" s="465">
        <f>SUM(N73:Q73)</f>
        <v>1006</v>
      </c>
      <c r="S73" s="468">
        <f>R73/$R$9</f>
        <v>0.0006162055946077723</v>
      </c>
      <c r="T73" s="467">
        <v>760</v>
      </c>
      <c r="U73" s="466">
        <v>618</v>
      </c>
      <c r="V73" s="465"/>
      <c r="W73" s="466"/>
      <c r="X73" s="465">
        <f>SUM(T73:W73)</f>
        <v>1378</v>
      </c>
      <c r="Y73" s="464">
        <f>IF(ISERROR(R73/X73-1),"         /0",(R73/X73-1))</f>
        <v>-0.26995645863570394</v>
      </c>
    </row>
    <row r="74" spans="1:25" ht="18.75" customHeight="1">
      <c r="A74" s="471" t="s">
        <v>196</v>
      </c>
      <c r="B74" s="469">
        <v>151</v>
      </c>
      <c r="C74" s="466">
        <v>162</v>
      </c>
      <c r="D74" s="465">
        <v>0</v>
      </c>
      <c r="E74" s="466">
        <v>0</v>
      </c>
      <c r="F74" s="465">
        <f>SUM(B74:E74)</f>
        <v>313</v>
      </c>
      <c r="G74" s="468">
        <f>F74/$F$9</f>
        <v>0.000598415441795017</v>
      </c>
      <c r="H74" s="469">
        <v>196</v>
      </c>
      <c r="I74" s="466">
        <v>158</v>
      </c>
      <c r="J74" s="465"/>
      <c r="K74" s="466">
        <v>2</v>
      </c>
      <c r="L74" s="465">
        <f>SUM(H74:K74)</f>
        <v>356</v>
      </c>
      <c r="M74" s="470">
        <f>IF(ISERROR(F74/L74-1),"         /0",(F74/L74-1))</f>
        <v>-0.1207865168539326</v>
      </c>
      <c r="N74" s="469">
        <v>677</v>
      </c>
      <c r="O74" s="466">
        <v>549</v>
      </c>
      <c r="P74" s="465">
        <v>2</v>
      </c>
      <c r="Q74" s="466">
        <v>17</v>
      </c>
      <c r="R74" s="465">
        <f>SUM(N74:Q74)</f>
        <v>1245</v>
      </c>
      <c r="S74" s="468">
        <f>R74/$R$9</f>
        <v>0.0007626003631080283</v>
      </c>
      <c r="T74" s="467">
        <v>846</v>
      </c>
      <c r="U74" s="466">
        <v>568</v>
      </c>
      <c r="V74" s="465"/>
      <c r="W74" s="466">
        <v>21</v>
      </c>
      <c r="X74" s="465">
        <f>SUM(T74:W74)</f>
        <v>1435</v>
      </c>
      <c r="Y74" s="464">
        <f>IF(ISERROR(R74/X74-1),"         /0",(R74/X74-1))</f>
        <v>-0.132404181184669</v>
      </c>
    </row>
    <row r="75" spans="1:25" ht="18.75" customHeight="1" thickBot="1">
      <c r="A75" s="471" t="s">
        <v>135</v>
      </c>
      <c r="B75" s="469">
        <v>1340</v>
      </c>
      <c r="C75" s="466">
        <v>1391</v>
      </c>
      <c r="D75" s="465">
        <v>13</v>
      </c>
      <c r="E75" s="466">
        <v>2</v>
      </c>
      <c r="F75" s="465">
        <f>SUM(B75:E75)</f>
        <v>2746</v>
      </c>
      <c r="G75" s="468">
        <f>F75/$F$9</f>
        <v>0.005249996176259158</v>
      </c>
      <c r="H75" s="469">
        <v>1339</v>
      </c>
      <c r="I75" s="466">
        <v>1159</v>
      </c>
      <c r="J75" s="465">
        <v>152</v>
      </c>
      <c r="K75" s="466">
        <v>182</v>
      </c>
      <c r="L75" s="465">
        <f>SUM(H75:K75)</f>
        <v>2832</v>
      </c>
      <c r="M75" s="470">
        <f>IF(ISERROR(F75/L75-1),"         /0",(F75/L75-1))</f>
        <v>-0.030367231638418035</v>
      </c>
      <c r="N75" s="469">
        <v>4450</v>
      </c>
      <c r="O75" s="466">
        <v>3682</v>
      </c>
      <c r="P75" s="465">
        <v>33</v>
      </c>
      <c r="Q75" s="466">
        <v>40</v>
      </c>
      <c r="R75" s="465">
        <f>SUM(N75:Q75)</f>
        <v>8205</v>
      </c>
      <c r="S75" s="468">
        <f>R75/$R$9</f>
        <v>0.005025812031567367</v>
      </c>
      <c r="T75" s="467">
        <v>4791</v>
      </c>
      <c r="U75" s="466">
        <v>3655</v>
      </c>
      <c r="V75" s="465">
        <v>545</v>
      </c>
      <c r="W75" s="466">
        <v>536</v>
      </c>
      <c r="X75" s="465">
        <f>SUM(T75:W75)</f>
        <v>9527</v>
      </c>
      <c r="Y75" s="464">
        <f>IF(ISERROR(R75/X75-1),"         /0",(R75/X75-1))</f>
        <v>-0.13876351422273536</v>
      </c>
    </row>
    <row r="76" spans="1:25" s="456" customFormat="1" ht="18.75" customHeight="1" thickBot="1">
      <c r="A76" s="463" t="s">
        <v>195</v>
      </c>
      <c r="B76" s="460">
        <v>896</v>
      </c>
      <c r="C76" s="459">
        <v>145</v>
      </c>
      <c r="D76" s="458">
        <v>3</v>
      </c>
      <c r="E76" s="459">
        <v>8</v>
      </c>
      <c r="F76" s="458">
        <f>SUM(B76:E76)</f>
        <v>1052</v>
      </c>
      <c r="G76" s="461">
        <f>F76/$F$9</f>
        <v>0.0020112876829659994</v>
      </c>
      <c r="H76" s="460">
        <v>1020</v>
      </c>
      <c r="I76" s="459">
        <v>454</v>
      </c>
      <c r="J76" s="458">
        <v>0</v>
      </c>
      <c r="K76" s="459">
        <v>0</v>
      </c>
      <c r="L76" s="458">
        <f>SUM(H76:K76)</f>
        <v>1474</v>
      </c>
      <c r="M76" s="462">
        <f>IF(ISERROR(F76/L76-1),"         /0",(F76/L76-1))</f>
        <v>-0.28629579375848035</v>
      </c>
      <c r="N76" s="460">
        <v>3244</v>
      </c>
      <c r="O76" s="459">
        <v>654</v>
      </c>
      <c r="P76" s="458">
        <v>1803</v>
      </c>
      <c r="Q76" s="459">
        <v>1854</v>
      </c>
      <c r="R76" s="458">
        <f>SUM(N76:Q76)</f>
        <v>7555</v>
      </c>
      <c r="S76" s="461">
        <f>R76/$R$9</f>
        <v>0.004627667263679642</v>
      </c>
      <c r="T76" s="460">
        <v>4136</v>
      </c>
      <c r="U76" s="459">
        <v>1244</v>
      </c>
      <c r="V76" s="458">
        <v>0</v>
      </c>
      <c r="W76" s="459">
        <v>0</v>
      </c>
      <c r="X76" s="458">
        <f>SUM(T76:W76)</f>
        <v>5380</v>
      </c>
      <c r="Y76" s="457">
        <f>IF(ISERROR(R76/X76-1),"         /0",(R76/X76-1))</f>
        <v>0.4042750929368031</v>
      </c>
    </row>
    <row r="77" ht="15" thickTop="1">
      <c r="A77" s="235" t="s">
        <v>89</v>
      </c>
    </row>
    <row r="78" ht="14.25">
      <c r="A78" s="235" t="s">
        <v>194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77:Y65536 M77:M65536 Y3 M3 M5:M8 Y5:Y8">
    <cfRule type="cellIs" priority="1" dxfId="48" operator="lessThan" stopIfTrue="1">
      <formula>0</formula>
    </cfRule>
  </conditionalFormatting>
  <conditionalFormatting sqref="Y9:Y76 M9:M76">
    <cfRule type="cellIs" priority="2" dxfId="48" operator="lessThan" stopIfTrue="1">
      <formula>0</formula>
    </cfRule>
    <cfRule type="cellIs" priority="3" dxfId="50" operator="greaterThanOrEqual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0"/>
  </sheetPr>
  <dimension ref="A1:Y46"/>
  <sheetViews>
    <sheetView showGridLines="0" zoomScale="80" zoomScaleNormal="80" zoomScalePageLayoutView="0" workbookViewId="0" topLeftCell="A1">
      <selection activeCell="Y11" sqref="Y11"/>
    </sheetView>
  </sheetViews>
  <sheetFormatPr defaultColWidth="8.00390625" defaultRowHeight="15"/>
  <cols>
    <col min="1" max="1" width="22.57421875" style="294" customWidth="1"/>
    <col min="2" max="2" width="9.421875" style="294" bestFit="1" customWidth="1"/>
    <col min="3" max="3" width="9.7109375" style="294" bestFit="1" customWidth="1"/>
    <col min="4" max="4" width="8.00390625" style="294" bestFit="1" customWidth="1"/>
    <col min="5" max="5" width="9.7109375" style="294" bestFit="1" customWidth="1"/>
    <col min="6" max="6" width="9.421875" style="294" bestFit="1" customWidth="1"/>
    <col min="7" max="7" width="10.140625" style="294" bestFit="1" customWidth="1"/>
    <col min="8" max="8" width="9.28125" style="294" bestFit="1" customWidth="1"/>
    <col min="9" max="9" width="9.7109375" style="294" bestFit="1" customWidth="1"/>
    <col min="10" max="10" width="8.57421875" style="294" customWidth="1"/>
    <col min="11" max="11" width="9.7109375" style="294" bestFit="1" customWidth="1"/>
    <col min="12" max="12" width="9.7109375" style="294" customWidth="1"/>
    <col min="13" max="13" width="10.140625" style="294" bestFit="1" customWidth="1"/>
    <col min="14" max="14" width="10.7109375" style="294" customWidth="1"/>
    <col min="15" max="17" width="10.8515625" style="294" customWidth="1"/>
    <col min="18" max="18" width="11.00390625" style="294" customWidth="1"/>
    <col min="19" max="19" width="10.140625" style="294" bestFit="1" customWidth="1"/>
    <col min="20" max="20" width="10.421875" style="294" customWidth="1"/>
    <col min="21" max="23" width="10.28125" style="294" customWidth="1"/>
    <col min="24" max="24" width="11.140625" style="294" bestFit="1" customWidth="1"/>
    <col min="25" max="25" width="8.7109375" style="294" bestFit="1" customWidth="1"/>
    <col min="26" max="16384" width="8.00390625" style="294" customWidth="1"/>
  </cols>
  <sheetData>
    <row r="1" spans="24:25" ht="18.75" thickBot="1">
      <c r="X1" s="376" t="s">
        <v>32</v>
      </c>
      <c r="Y1" s="375"/>
    </row>
    <row r="2" ht="5.25" customHeight="1" thickBot="1"/>
    <row r="3" spans="1:25" ht="24.75" customHeight="1" thickTop="1">
      <c r="A3" s="531" t="s">
        <v>286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530"/>
      <c r="T3" s="530"/>
      <c r="U3" s="530"/>
      <c r="V3" s="530"/>
      <c r="W3" s="530"/>
      <c r="X3" s="530"/>
      <c r="Y3" s="529"/>
    </row>
    <row r="4" spans="1:25" ht="21" customHeight="1" thickBot="1">
      <c r="A4" s="371" t="s">
        <v>285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70"/>
      <c r="X4" s="370"/>
      <c r="Y4" s="369"/>
    </row>
    <row r="5" spans="1:25" s="523" customFormat="1" ht="17.25" customHeight="1" thickBot="1" thickTop="1">
      <c r="A5" s="368" t="s">
        <v>284</v>
      </c>
      <c r="B5" s="526" t="s">
        <v>76</v>
      </c>
      <c r="C5" s="525"/>
      <c r="D5" s="525"/>
      <c r="E5" s="525"/>
      <c r="F5" s="525"/>
      <c r="G5" s="525"/>
      <c r="H5" s="525"/>
      <c r="I5" s="525"/>
      <c r="J5" s="528"/>
      <c r="K5" s="528"/>
      <c r="L5" s="528"/>
      <c r="M5" s="527"/>
      <c r="N5" s="526" t="s">
        <v>75</v>
      </c>
      <c r="O5" s="525"/>
      <c r="P5" s="525"/>
      <c r="Q5" s="525"/>
      <c r="R5" s="525"/>
      <c r="S5" s="525"/>
      <c r="T5" s="525"/>
      <c r="U5" s="525"/>
      <c r="V5" s="525"/>
      <c r="W5" s="525"/>
      <c r="X5" s="525"/>
      <c r="Y5" s="524"/>
    </row>
    <row r="6" spans="1:25" s="334" customFormat="1" ht="26.25" customHeight="1">
      <c r="A6" s="361"/>
      <c r="B6" s="520" t="s">
        <v>74</v>
      </c>
      <c r="C6" s="519"/>
      <c r="D6" s="519"/>
      <c r="E6" s="519"/>
      <c r="F6" s="519"/>
      <c r="G6" s="583" t="s">
        <v>72</v>
      </c>
      <c r="H6" s="520" t="s">
        <v>73</v>
      </c>
      <c r="I6" s="519"/>
      <c r="J6" s="519"/>
      <c r="K6" s="519"/>
      <c r="L6" s="519"/>
      <c r="M6" s="584" t="s">
        <v>71</v>
      </c>
      <c r="N6" s="520" t="s">
        <v>115</v>
      </c>
      <c r="O6" s="519"/>
      <c r="P6" s="519"/>
      <c r="Q6" s="519"/>
      <c r="R6" s="519"/>
      <c r="S6" s="583" t="s">
        <v>72</v>
      </c>
      <c r="T6" s="520" t="s">
        <v>114</v>
      </c>
      <c r="U6" s="519"/>
      <c r="V6" s="519"/>
      <c r="W6" s="519"/>
      <c r="X6" s="519"/>
      <c r="Y6" s="582" t="s">
        <v>71</v>
      </c>
    </row>
    <row r="7" spans="1:25" s="334" customFormat="1" ht="26.25" customHeight="1">
      <c r="A7" s="351"/>
      <c r="B7" s="515" t="s">
        <v>26</v>
      </c>
      <c r="C7" s="513"/>
      <c r="D7" s="514" t="s">
        <v>25</v>
      </c>
      <c r="E7" s="578"/>
      <c r="F7" s="581" t="s">
        <v>21</v>
      </c>
      <c r="G7" s="579"/>
      <c r="H7" s="515" t="s">
        <v>26</v>
      </c>
      <c r="I7" s="513"/>
      <c r="J7" s="514" t="s">
        <v>25</v>
      </c>
      <c r="K7" s="578"/>
      <c r="L7" s="581" t="s">
        <v>21</v>
      </c>
      <c r="M7" s="580"/>
      <c r="N7" s="515" t="s">
        <v>26</v>
      </c>
      <c r="O7" s="513"/>
      <c r="P7" s="514" t="s">
        <v>25</v>
      </c>
      <c r="Q7" s="578"/>
      <c r="R7" s="577"/>
      <c r="S7" s="579"/>
      <c r="T7" s="515" t="s">
        <v>26</v>
      </c>
      <c r="U7" s="513"/>
      <c r="V7" s="514" t="s">
        <v>25</v>
      </c>
      <c r="W7" s="578"/>
      <c r="X7" s="577"/>
      <c r="Y7" s="576"/>
    </row>
    <row r="8" spans="1:25" s="503" customFormat="1" ht="28.5" thickBot="1">
      <c r="A8" s="341"/>
      <c r="B8" s="508" t="s">
        <v>23</v>
      </c>
      <c r="C8" s="506" t="s">
        <v>22</v>
      </c>
      <c r="D8" s="507" t="s">
        <v>23</v>
      </c>
      <c r="E8" s="572" t="s">
        <v>22</v>
      </c>
      <c r="F8" s="575"/>
      <c r="G8" s="573"/>
      <c r="H8" s="508" t="s">
        <v>23</v>
      </c>
      <c r="I8" s="506" t="s">
        <v>22</v>
      </c>
      <c r="J8" s="507" t="s">
        <v>23</v>
      </c>
      <c r="K8" s="572" t="s">
        <v>22</v>
      </c>
      <c r="L8" s="575"/>
      <c r="M8" s="574"/>
      <c r="N8" s="508" t="s">
        <v>23</v>
      </c>
      <c r="O8" s="506" t="s">
        <v>22</v>
      </c>
      <c r="P8" s="507" t="s">
        <v>23</v>
      </c>
      <c r="Q8" s="572" t="s">
        <v>22</v>
      </c>
      <c r="R8" s="571" t="s">
        <v>21</v>
      </c>
      <c r="S8" s="573"/>
      <c r="T8" s="508" t="s">
        <v>23</v>
      </c>
      <c r="U8" s="506" t="s">
        <v>22</v>
      </c>
      <c r="V8" s="507" t="s">
        <v>23</v>
      </c>
      <c r="W8" s="572" t="s">
        <v>22</v>
      </c>
      <c r="X8" s="571" t="s">
        <v>21</v>
      </c>
      <c r="Y8" s="570"/>
    </row>
    <row r="9" spans="1:25" s="323" customFormat="1" ht="18" customHeight="1" thickBot="1" thickTop="1">
      <c r="A9" s="569" t="s">
        <v>28</v>
      </c>
      <c r="B9" s="566">
        <f>B10+B14+B25+B31+B40+B44</f>
        <v>274306</v>
      </c>
      <c r="C9" s="565">
        <f>C10+C14+C25+C31+C40+C44</f>
        <v>245083</v>
      </c>
      <c r="D9" s="564">
        <f>D10+D14+D25+D31+D40+D44</f>
        <v>1853</v>
      </c>
      <c r="E9" s="563">
        <f>E10+E14+E25+E31+E40+E44</f>
        <v>1806</v>
      </c>
      <c r="F9" s="562">
        <f>SUM(B9:E9)</f>
        <v>523048</v>
      </c>
      <c r="G9" s="567">
        <f>F9/$F$9</f>
        <v>1</v>
      </c>
      <c r="H9" s="566">
        <f>H10+H14+H25+H31+H40+H44</f>
        <v>250371</v>
      </c>
      <c r="I9" s="565">
        <f>I10+I14+I25+I31+I40+I44</f>
        <v>216855</v>
      </c>
      <c r="J9" s="564">
        <f>J10+J14+J25+J31+J40+J44</f>
        <v>2662</v>
      </c>
      <c r="K9" s="563">
        <f>K10+K14+K25+K31+K40+K44</f>
        <v>1983</v>
      </c>
      <c r="L9" s="562">
        <f>SUM(H9:K9)</f>
        <v>471871</v>
      </c>
      <c r="M9" s="568">
        <f>IF(ISERROR(F9/L9-1),"         /0",(F9/L9-1))</f>
        <v>0.10845548889421042</v>
      </c>
      <c r="N9" s="566">
        <f>N10+N14+N25+N31+N40+N44</f>
        <v>847588</v>
      </c>
      <c r="O9" s="565">
        <f>O10+O14+O25+O31+O40+O44</f>
        <v>767540</v>
      </c>
      <c r="P9" s="564">
        <f>P10+P14+P25+P31+P40+P44</f>
        <v>8615</v>
      </c>
      <c r="Q9" s="563">
        <f>Q10+Q14+Q25+Q31+Q40+Q44</f>
        <v>8829</v>
      </c>
      <c r="R9" s="562">
        <f>SUM(N9:Q9)</f>
        <v>1632572</v>
      </c>
      <c r="S9" s="567">
        <f>R9/$R$9</f>
        <v>1</v>
      </c>
      <c r="T9" s="566">
        <f>T10+T14+T25+T31+T40+T44</f>
        <v>737374</v>
      </c>
      <c r="U9" s="565">
        <f>U10+U14+U25+U31+U40+U44</f>
        <v>666843</v>
      </c>
      <c r="V9" s="564">
        <f>V10+V14+V25+V31+V40+V44</f>
        <v>9410</v>
      </c>
      <c r="W9" s="563">
        <f>W10+W14+W25+W31+W40+W44</f>
        <v>9461</v>
      </c>
      <c r="X9" s="562">
        <f>SUM(T9:W9)</f>
        <v>1423088</v>
      </c>
      <c r="Y9" s="561">
        <f>IF(ISERROR(R9/X9-1),"         /0",(R9/X9-1))</f>
        <v>0.14720382717021008</v>
      </c>
    </row>
    <row r="10" spans="1:25" s="544" customFormat="1" ht="18.75" customHeight="1">
      <c r="A10" s="553" t="s">
        <v>256</v>
      </c>
      <c r="B10" s="550">
        <f>SUM(B11:B13)</f>
        <v>90558</v>
      </c>
      <c r="C10" s="549">
        <f>SUM(C11:C13)</f>
        <v>84657</v>
      </c>
      <c r="D10" s="548">
        <f>SUM(D11:D13)</f>
        <v>41</v>
      </c>
      <c r="E10" s="547">
        <f>SUM(E11:E13)</f>
        <v>3</v>
      </c>
      <c r="F10" s="546">
        <f>SUM(B10:E10)</f>
        <v>175259</v>
      </c>
      <c r="G10" s="551">
        <f>F10/$F$9</f>
        <v>0.33507249812636697</v>
      </c>
      <c r="H10" s="550">
        <f>SUM(H11:H13)</f>
        <v>95095</v>
      </c>
      <c r="I10" s="549">
        <f>SUM(I11:I13)</f>
        <v>80696</v>
      </c>
      <c r="J10" s="548">
        <f>SUM(J11:J13)</f>
        <v>260</v>
      </c>
      <c r="K10" s="547">
        <f>SUM(K11:K13)</f>
        <v>89</v>
      </c>
      <c r="L10" s="546">
        <f>SUM(H10:K10)</f>
        <v>176140</v>
      </c>
      <c r="M10" s="552">
        <f>IF(ISERROR(F10/L10-1),"         /0",(F10/L10-1))</f>
        <v>-0.005001703190643858</v>
      </c>
      <c r="N10" s="550">
        <f>SUM(N11:N13)</f>
        <v>276624</v>
      </c>
      <c r="O10" s="549">
        <f>SUM(O11:O13)</f>
        <v>263904</v>
      </c>
      <c r="P10" s="548">
        <f>SUM(P11:P13)</f>
        <v>647</v>
      </c>
      <c r="Q10" s="547">
        <f>SUM(Q11:Q13)</f>
        <v>553</v>
      </c>
      <c r="R10" s="546">
        <f>SUM(N10:Q10)</f>
        <v>541728</v>
      </c>
      <c r="S10" s="551">
        <f>R10/$R$9</f>
        <v>0.331824875105049</v>
      </c>
      <c r="T10" s="550">
        <f>SUM(T11:T13)</f>
        <v>271293</v>
      </c>
      <c r="U10" s="549">
        <f>SUM(U11:U13)</f>
        <v>255714</v>
      </c>
      <c r="V10" s="548">
        <f>SUM(V11:V13)</f>
        <v>1734</v>
      </c>
      <c r="W10" s="547">
        <f>SUM(W11:W13)</f>
        <v>1660</v>
      </c>
      <c r="X10" s="546">
        <f>SUM(T10:W10)</f>
        <v>530401</v>
      </c>
      <c r="Y10" s="545">
        <f>IF(ISERROR(R10/X10-1),"         /0",IF(R10/X10&gt;5,"  *  ",(R10/X10-1)))</f>
        <v>0.021355540430730624</v>
      </c>
    </row>
    <row r="11" spans="1:25" ht="18.75" customHeight="1">
      <c r="A11" s="471" t="s">
        <v>283</v>
      </c>
      <c r="B11" s="469">
        <v>86958</v>
      </c>
      <c r="C11" s="466">
        <v>82315</v>
      </c>
      <c r="D11" s="465">
        <v>41</v>
      </c>
      <c r="E11" s="542">
        <v>3</v>
      </c>
      <c r="F11" s="541">
        <f>SUM(B11:E11)</f>
        <v>169317</v>
      </c>
      <c r="G11" s="468">
        <f>F11/$F$9</f>
        <v>0.32371216408436704</v>
      </c>
      <c r="H11" s="469">
        <v>91435</v>
      </c>
      <c r="I11" s="466">
        <v>78478</v>
      </c>
      <c r="J11" s="465">
        <v>260</v>
      </c>
      <c r="K11" s="542">
        <v>89</v>
      </c>
      <c r="L11" s="541">
        <f>SUM(H11:K11)</f>
        <v>170262</v>
      </c>
      <c r="M11" s="543">
        <f>IF(ISERROR(F11/L11-1),"         /0",(F11/L11-1))</f>
        <v>-0.005550269584522649</v>
      </c>
      <c r="N11" s="469">
        <v>265409</v>
      </c>
      <c r="O11" s="466">
        <v>256439</v>
      </c>
      <c r="P11" s="465">
        <v>647</v>
      </c>
      <c r="Q11" s="542">
        <v>553</v>
      </c>
      <c r="R11" s="541">
        <f>SUM(N11:Q11)</f>
        <v>523048</v>
      </c>
      <c r="S11" s="468">
        <f>R11/$R$9</f>
        <v>0.32038280700636784</v>
      </c>
      <c r="T11" s="467">
        <v>260259</v>
      </c>
      <c r="U11" s="466">
        <v>248580</v>
      </c>
      <c r="V11" s="465">
        <v>1726</v>
      </c>
      <c r="W11" s="542">
        <v>1550</v>
      </c>
      <c r="X11" s="541">
        <f>SUM(T11:W11)</f>
        <v>512115</v>
      </c>
      <c r="Y11" s="464">
        <f>IF(ISERROR(R11/X11-1),"         /0",IF(R11/X11&gt;5,"  *  ",(R11/X11-1)))</f>
        <v>0.02134872050223091</v>
      </c>
    </row>
    <row r="12" spans="1:25" ht="18.75" customHeight="1">
      <c r="A12" s="471" t="s">
        <v>282</v>
      </c>
      <c r="B12" s="469">
        <v>3332</v>
      </c>
      <c r="C12" s="466">
        <v>2111</v>
      </c>
      <c r="D12" s="465">
        <v>0</v>
      </c>
      <c r="E12" s="542">
        <v>0</v>
      </c>
      <c r="F12" s="541">
        <f>SUM(B12:E12)</f>
        <v>5443</v>
      </c>
      <c r="G12" s="468">
        <f>F12/$F$9</f>
        <v>0.010406310701885869</v>
      </c>
      <c r="H12" s="469">
        <v>3117</v>
      </c>
      <c r="I12" s="466">
        <v>1931</v>
      </c>
      <c r="J12" s="465"/>
      <c r="K12" s="542"/>
      <c r="L12" s="541">
        <f>SUM(H12:K12)</f>
        <v>5048</v>
      </c>
      <c r="M12" s="543">
        <f>IF(ISERROR(F12/L12-1),"         /0",(F12/L12-1))</f>
        <v>0.07824881141045958</v>
      </c>
      <c r="N12" s="469">
        <v>10174</v>
      </c>
      <c r="O12" s="466">
        <v>6846</v>
      </c>
      <c r="P12" s="465"/>
      <c r="Q12" s="542"/>
      <c r="R12" s="541">
        <f>SUM(N12:Q12)</f>
        <v>17020</v>
      </c>
      <c r="S12" s="468">
        <f>R12/$R$9</f>
        <v>0.010425267614537062</v>
      </c>
      <c r="T12" s="467">
        <v>9821</v>
      </c>
      <c r="U12" s="466">
        <v>6301</v>
      </c>
      <c r="V12" s="465"/>
      <c r="W12" s="542"/>
      <c r="X12" s="541">
        <f>SUM(T12:W12)</f>
        <v>16122</v>
      </c>
      <c r="Y12" s="464">
        <f>IF(ISERROR(R12/X12-1),"         /0",IF(R12/X12&gt;5,"  *  ",(R12/X12-1)))</f>
        <v>0.05570028532440152</v>
      </c>
    </row>
    <row r="13" spans="1:25" ht="18.75" customHeight="1" thickBot="1">
      <c r="A13" s="494" t="s">
        <v>281</v>
      </c>
      <c r="B13" s="491">
        <v>268</v>
      </c>
      <c r="C13" s="490">
        <v>231</v>
      </c>
      <c r="D13" s="489">
        <v>0</v>
      </c>
      <c r="E13" s="558">
        <v>0</v>
      </c>
      <c r="F13" s="557">
        <f>SUM(B13:E13)</f>
        <v>499</v>
      </c>
      <c r="G13" s="492">
        <f>F13/$F$9</f>
        <v>0.0009540233401141004</v>
      </c>
      <c r="H13" s="491">
        <v>543</v>
      </c>
      <c r="I13" s="490">
        <v>287</v>
      </c>
      <c r="J13" s="489">
        <v>0</v>
      </c>
      <c r="K13" s="558"/>
      <c r="L13" s="557">
        <f>SUM(H13:K13)</f>
        <v>830</v>
      </c>
      <c r="M13" s="560">
        <f>IF(ISERROR(F13/L13-1),"         /0",(F13/L13-1))</f>
        <v>-0.39879518072289155</v>
      </c>
      <c r="N13" s="491">
        <v>1041</v>
      </c>
      <c r="O13" s="490">
        <v>619</v>
      </c>
      <c r="P13" s="489"/>
      <c r="Q13" s="558"/>
      <c r="R13" s="557">
        <f>SUM(N13:Q13)</f>
        <v>1660</v>
      </c>
      <c r="S13" s="492">
        <f>R13/$R$9</f>
        <v>0.0010168004841440378</v>
      </c>
      <c r="T13" s="559">
        <v>1213</v>
      </c>
      <c r="U13" s="490">
        <v>833</v>
      </c>
      <c r="V13" s="489">
        <v>8</v>
      </c>
      <c r="W13" s="558">
        <v>110</v>
      </c>
      <c r="X13" s="557">
        <f>SUM(T13:W13)</f>
        <v>2164</v>
      </c>
      <c r="Y13" s="488">
        <f>IF(ISERROR(R13/X13-1),"         /0",IF(R13/X13&gt;5,"  *  ",(R13/X13-1)))</f>
        <v>-0.232902033271719</v>
      </c>
    </row>
    <row r="14" spans="1:25" s="544" customFormat="1" ht="18.75" customHeight="1">
      <c r="A14" s="553" t="s">
        <v>239</v>
      </c>
      <c r="B14" s="550">
        <f>SUM(B15:B24)</f>
        <v>82160</v>
      </c>
      <c r="C14" s="549">
        <f>SUM(C15:C24)</f>
        <v>75941</v>
      </c>
      <c r="D14" s="548">
        <f>SUM(D15:D24)</f>
        <v>1076</v>
      </c>
      <c r="E14" s="547">
        <f>SUM(E15:E24)</f>
        <v>1084</v>
      </c>
      <c r="F14" s="546">
        <f>SUM(B14:E14)</f>
        <v>160261</v>
      </c>
      <c r="G14" s="551">
        <f>F14/$F$9</f>
        <v>0.306398265551154</v>
      </c>
      <c r="H14" s="550">
        <f>SUM(H15:H24)</f>
        <v>67038</v>
      </c>
      <c r="I14" s="549">
        <f>SUM(I15:I24)</f>
        <v>61960</v>
      </c>
      <c r="J14" s="548">
        <f>SUM(J15:J24)</f>
        <v>940</v>
      </c>
      <c r="K14" s="547">
        <f>SUM(K15:K24)</f>
        <v>1010</v>
      </c>
      <c r="L14" s="546">
        <f>SUM(H14:K14)</f>
        <v>130948</v>
      </c>
      <c r="M14" s="552">
        <f>IF(ISERROR(F14/L14-1),"         /0",(F14/L14-1))</f>
        <v>0.22385221614686746</v>
      </c>
      <c r="N14" s="550">
        <f>SUM(N15:N24)</f>
        <v>240039</v>
      </c>
      <c r="O14" s="549">
        <f>SUM(O15:O24)</f>
        <v>230169</v>
      </c>
      <c r="P14" s="548">
        <f>SUM(P15:P24)</f>
        <v>1780</v>
      </c>
      <c r="Q14" s="547">
        <f>SUM(Q15:Q24)</f>
        <v>1678</v>
      </c>
      <c r="R14" s="546">
        <f>SUM(N14:Q14)</f>
        <v>473666</v>
      </c>
      <c r="S14" s="551">
        <f>R14/$R$9</f>
        <v>0.2901348301943191</v>
      </c>
      <c r="T14" s="550">
        <f>SUM(T15:T24)</f>
        <v>196585</v>
      </c>
      <c r="U14" s="549">
        <f>SUM(U15:U24)</f>
        <v>186395</v>
      </c>
      <c r="V14" s="548">
        <f>SUM(V15:V24)</f>
        <v>2470</v>
      </c>
      <c r="W14" s="547">
        <f>SUM(W15:W24)</f>
        <v>2167</v>
      </c>
      <c r="X14" s="546">
        <f>SUM(T14:W14)</f>
        <v>387617</v>
      </c>
      <c r="Y14" s="545">
        <f>IF(ISERROR(R14/X14-1),"         /0",IF(R14/X14&gt;5,"  *  ",(R14/X14-1)))</f>
        <v>0.2219949073441052</v>
      </c>
    </row>
    <row r="15" spans="1:25" ht="18.75" customHeight="1">
      <c r="A15" s="486" t="s">
        <v>280</v>
      </c>
      <c r="B15" s="483">
        <v>21133</v>
      </c>
      <c r="C15" s="481">
        <v>21515</v>
      </c>
      <c r="D15" s="482">
        <v>1012</v>
      </c>
      <c r="E15" s="554">
        <v>1077</v>
      </c>
      <c r="F15" s="555">
        <f>SUM(B15:E15)</f>
        <v>44737</v>
      </c>
      <c r="G15" s="484">
        <f>F15/$F$9</f>
        <v>0.08553134702742386</v>
      </c>
      <c r="H15" s="483">
        <v>14861</v>
      </c>
      <c r="I15" s="481">
        <v>14178</v>
      </c>
      <c r="J15" s="482">
        <v>910</v>
      </c>
      <c r="K15" s="554">
        <v>1010</v>
      </c>
      <c r="L15" s="555">
        <f>SUM(H15:K15)</f>
        <v>30959</v>
      </c>
      <c r="M15" s="556">
        <f>IF(ISERROR(F15/L15-1),"         /0",(F15/L15-1))</f>
        <v>0.44504021447721187</v>
      </c>
      <c r="N15" s="483">
        <v>64705</v>
      </c>
      <c r="O15" s="481">
        <v>62815</v>
      </c>
      <c r="P15" s="482">
        <v>1531</v>
      </c>
      <c r="Q15" s="554">
        <v>1468</v>
      </c>
      <c r="R15" s="555">
        <f>SUM(N15:Q15)</f>
        <v>130519</v>
      </c>
      <c r="S15" s="484">
        <f>R15/$R$9</f>
        <v>0.07994685686144318</v>
      </c>
      <c r="T15" s="487">
        <v>42567</v>
      </c>
      <c r="U15" s="481">
        <v>40731</v>
      </c>
      <c r="V15" s="482">
        <v>2255</v>
      </c>
      <c r="W15" s="554">
        <v>2167</v>
      </c>
      <c r="X15" s="555">
        <f>SUM(T15:W15)</f>
        <v>87720</v>
      </c>
      <c r="Y15" s="480">
        <f>IF(ISERROR(R15/X15-1),"         /0",IF(R15/X15&gt;5,"  *  ",(R15/X15-1)))</f>
        <v>0.48790469676242587</v>
      </c>
    </row>
    <row r="16" spans="1:25" ht="18.75" customHeight="1">
      <c r="A16" s="486" t="s">
        <v>279</v>
      </c>
      <c r="B16" s="483">
        <v>18740</v>
      </c>
      <c r="C16" s="481">
        <v>16796</v>
      </c>
      <c r="D16" s="482">
        <v>19</v>
      </c>
      <c r="E16" s="554">
        <v>3</v>
      </c>
      <c r="F16" s="555">
        <f>SUM(B16:E16)</f>
        <v>35558</v>
      </c>
      <c r="G16" s="484">
        <f>F16/$F$9</f>
        <v>0.0679822884324192</v>
      </c>
      <c r="H16" s="483">
        <v>16614</v>
      </c>
      <c r="I16" s="481">
        <v>13964</v>
      </c>
      <c r="J16" s="482">
        <v>5</v>
      </c>
      <c r="K16" s="554">
        <v>0</v>
      </c>
      <c r="L16" s="555">
        <f>SUM(H16:K16)</f>
        <v>30583</v>
      </c>
      <c r="M16" s="556">
        <f>IF(ISERROR(F16/L16-1),"         /0",(F16/L16-1))</f>
        <v>0.16267207272013873</v>
      </c>
      <c r="N16" s="483">
        <v>53768</v>
      </c>
      <c r="O16" s="481">
        <v>53328</v>
      </c>
      <c r="P16" s="482">
        <v>38</v>
      </c>
      <c r="Q16" s="554">
        <v>12</v>
      </c>
      <c r="R16" s="555">
        <f>SUM(N16:Q16)</f>
        <v>107146</v>
      </c>
      <c r="S16" s="484">
        <f>R16/$R$9</f>
        <v>0.06563018353861269</v>
      </c>
      <c r="T16" s="487">
        <v>50264</v>
      </c>
      <c r="U16" s="481">
        <v>49057</v>
      </c>
      <c r="V16" s="482">
        <v>76</v>
      </c>
      <c r="W16" s="554">
        <v>0</v>
      </c>
      <c r="X16" s="555">
        <f>SUM(T16:W16)</f>
        <v>99397</v>
      </c>
      <c r="Y16" s="480">
        <f>IF(ISERROR(R16/X16-1),"         /0",IF(R16/X16&gt;5,"  *  ",(R16/X16-1)))</f>
        <v>0.07796009939937831</v>
      </c>
    </row>
    <row r="17" spans="1:25" ht="18.75" customHeight="1">
      <c r="A17" s="486" t="s">
        <v>278</v>
      </c>
      <c r="B17" s="483">
        <v>12932</v>
      </c>
      <c r="C17" s="481">
        <v>11837</v>
      </c>
      <c r="D17" s="482">
        <v>12</v>
      </c>
      <c r="E17" s="554">
        <v>0</v>
      </c>
      <c r="F17" s="555">
        <f>SUM(B17:E17)</f>
        <v>24781</v>
      </c>
      <c r="G17" s="484">
        <f>F17/$F$9</f>
        <v>0.047378060904544134</v>
      </c>
      <c r="H17" s="483">
        <v>8202</v>
      </c>
      <c r="I17" s="481">
        <v>7581</v>
      </c>
      <c r="J17" s="482">
        <v>5</v>
      </c>
      <c r="K17" s="554">
        <v>0</v>
      </c>
      <c r="L17" s="555">
        <f>SUM(H17:K17)</f>
        <v>15788</v>
      </c>
      <c r="M17" s="556">
        <f>IF(ISERROR(F17/L17-1),"         /0",(F17/L17-1))</f>
        <v>0.5696098302508235</v>
      </c>
      <c r="N17" s="483">
        <v>37574</v>
      </c>
      <c r="O17" s="481">
        <v>34677</v>
      </c>
      <c r="P17" s="482">
        <v>31</v>
      </c>
      <c r="Q17" s="554">
        <v>0</v>
      </c>
      <c r="R17" s="555">
        <f>SUM(N17:Q17)</f>
        <v>72282</v>
      </c>
      <c r="S17" s="484">
        <f>R17/$R$9</f>
        <v>0.04427492324993936</v>
      </c>
      <c r="T17" s="487">
        <v>21961</v>
      </c>
      <c r="U17" s="481">
        <v>21347</v>
      </c>
      <c r="V17" s="482">
        <v>30</v>
      </c>
      <c r="W17" s="554">
        <v>0</v>
      </c>
      <c r="X17" s="555">
        <f>SUM(T17:W17)</f>
        <v>43338</v>
      </c>
      <c r="Y17" s="480">
        <f>IF(ISERROR(R17/X17-1),"         /0",IF(R17/X17&gt;5,"  *  ",(R17/X17-1)))</f>
        <v>0.6678665374498132</v>
      </c>
    </row>
    <row r="18" spans="1:25" ht="18.75" customHeight="1">
      <c r="A18" s="486" t="s">
        <v>277</v>
      </c>
      <c r="B18" s="483">
        <v>9738</v>
      </c>
      <c r="C18" s="481">
        <v>9943</v>
      </c>
      <c r="D18" s="482">
        <v>14</v>
      </c>
      <c r="E18" s="554">
        <v>0</v>
      </c>
      <c r="F18" s="555">
        <f>SUM(B18:E18)</f>
        <v>19695</v>
      </c>
      <c r="G18" s="484">
        <f>F18/$F$9</f>
        <v>0.037654287942980376</v>
      </c>
      <c r="H18" s="483">
        <v>12240</v>
      </c>
      <c r="I18" s="481">
        <v>13991</v>
      </c>
      <c r="J18" s="482">
        <v>2</v>
      </c>
      <c r="K18" s="554">
        <v>0</v>
      </c>
      <c r="L18" s="555">
        <f>SUM(H18:K18)</f>
        <v>26233</v>
      </c>
      <c r="M18" s="556">
        <f>IF(ISERROR(F18/L18-1),"         /0",(F18/L18-1))</f>
        <v>-0.24922807151297988</v>
      </c>
      <c r="N18" s="483">
        <v>29775</v>
      </c>
      <c r="O18" s="481">
        <v>28474</v>
      </c>
      <c r="P18" s="482">
        <v>21</v>
      </c>
      <c r="Q18" s="554">
        <v>2</v>
      </c>
      <c r="R18" s="555">
        <f>SUM(N18:Q18)</f>
        <v>58272</v>
      </c>
      <c r="S18" s="484">
        <f>R18/$R$9</f>
        <v>0.03569337217592854</v>
      </c>
      <c r="T18" s="487">
        <v>41823</v>
      </c>
      <c r="U18" s="481">
        <v>36878</v>
      </c>
      <c r="V18" s="482">
        <v>44</v>
      </c>
      <c r="W18" s="554">
        <v>0</v>
      </c>
      <c r="X18" s="555">
        <f>SUM(T18:W18)</f>
        <v>78745</v>
      </c>
      <c r="Y18" s="480">
        <f>IF(ISERROR(R18/X18-1),"         /0",IF(R18/X18&gt;5,"  *  ",(R18/X18-1)))</f>
        <v>-0.25999111054670143</v>
      </c>
    </row>
    <row r="19" spans="1:25" ht="18.75" customHeight="1">
      <c r="A19" s="486" t="s">
        <v>276</v>
      </c>
      <c r="B19" s="483">
        <v>9427</v>
      </c>
      <c r="C19" s="481">
        <v>7720</v>
      </c>
      <c r="D19" s="482">
        <v>3</v>
      </c>
      <c r="E19" s="554">
        <v>0</v>
      </c>
      <c r="F19" s="555">
        <f>SUM(B19:E19)</f>
        <v>17150</v>
      </c>
      <c r="G19" s="484">
        <f>F19/$F$9</f>
        <v>0.032788577721356356</v>
      </c>
      <c r="H19" s="483">
        <v>8512</v>
      </c>
      <c r="I19" s="481">
        <v>6837</v>
      </c>
      <c r="J19" s="482">
        <v>4</v>
      </c>
      <c r="K19" s="554">
        <v>0</v>
      </c>
      <c r="L19" s="555">
        <f>SUM(H19:K19)</f>
        <v>15353</v>
      </c>
      <c r="M19" s="556">
        <f>IF(ISERROR(F19/L19-1),"         /0",(F19/L19-1))</f>
        <v>0.11704552856119332</v>
      </c>
      <c r="N19" s="483">
        <v>25807</v>
      </c>
      <c r="O19" s="481">
        <v>24724</v>
      </c>
      <c r="P19" s="482">
        <v>120</v>
      </c>
      <c r="Q19" s="554">
        <v>191</v>
      </c>
      <c r="R19" s="555">
        <f>SUM(N19:Q19)</f>
        <v>50842</v>
      </c>
      <c r="S19" s="484">
        <f>R19/$R$9</f>
        <v>0.031142271213765765</v>
      </c>
      <c r="T19" s="487">
        <v>21414</v>
      </c>
      <c r="U19" s="481">
        <v>20991</v>
      </c>
      <c r="V19" s="482">
        <v>19</v>
      </c>
      <c r="W19" s="554">
        <v>0</v>
      </c>
      <c r="X19" s="555">
        <f>SUM(T19:W19)</f>
        <v>42424</v>
      </c>
      <c r="Y19" s="480">
        <f>IF(ISERROR(R19/X19-1),"         /0",IF(R19/X19&gt;5,"  *  ",(R19/X19-1)))</f>
        <v>0.1984254195738262</v>
      </c>
    </row>
    <row r="20" spans="1:25" ht="18.75" customHeight="1">
      <c r="A20" s="486" t="s">
        <v>275</v>
      </c>
      <c r="B20" s="483">
        <v>9157</v>
      </c>
      <c r="C20" s="481">
        <v>7104</v>
      </c>
      <c r="D20" s="482">
        <v>14</v>
      </c>
      <c r="E20" s="554">
        <v>0</v>
      </c>
      <c r="F20" s="555">
        <f>SUM(B20:E20)</f>
        <v>16275</v>
      </c>
      <c r="G20" s="484">
        <f>F20/$F$9</f>
        <v>0.03111569110291981</v>
      </c>
      <c r="H20" s="483">
        <v>4856</v>
      </c>
      <c r="I20" s="481">
        <v>3603</v>
      </c>
      <c r="J20" s="482">
        <v>14</v>
      </c>
      <c r="K20" s="554">
        <v>0</v>
      </c>
      <c r="L20" s="555">
        <f>SUM(H20:K20)</f>
        <v>8473</v>
      </c>
      <c r="M20" s="556">
        <f>IF(ISERROR(F20/L20-1),"         /0",(F20/L20-1))</f>
        <v>0.9208072701522483</v>
      </c>
      <c r="N20" s="483">
        <v>25064</v>
      </c>
      <c r="O20" s="481">
        <v>22471</v>
      </c>
      <c r="P20" s="482">
        <v>30</v>
      </c>
      <c r="Q20" s="554"/>
      <c r="R20" s="555">
        <f>SUM(N20:Q20)</f>
        <v>47565</v>
      </c>
      <c r="S20" s="484">
        <f>R20/$R$9</f>
        <v>0.02913500905319949</v>
      </c>
      <c r="T20" s="487">
        <v>14313</v>
      </c>
      <c r="U20" s="481">
        <v>13121</v>
      </c>
      <c r="V20" s="482">
        <v>46</v>
      </c>
      <c r="W20" s="554">
        <v>0</v>
      </c>
      <c r="X20" s="555">
        <f>SUM(T20:W20)</f>
        <v>27480</v>
      </c>
      <c r="Y20" s="480">
        <f>IF(ISERROR(R20/X20-1),"         /0",IF(R20/X20&gt;5,"  *  ",(R20/X20-1)))</f>
        <v>0.7308951965065502</v>
      </c>
    </row>
    <row r="21" spans="1:25" ht="18.75" customHeight="1">
      <c r="A21" s="486" t="s">
        <v>274</v>
      </c>
      <c r="B21" s="483">
        <v>525</v>
      </c>
      <c r="C21" s="481">
        <v>468</v>
      </c>
      <c r="D21" s="482">
        <v>2</v>
      </c>
      <c r="E21" s="554">
        <v>2</v>
      </c>
      <c r="F21" s="555">
        <f>SUM(B21:E21)</f>
        <v>997</v>
      </c>
      <c r="G21" s="484">
        <f>F21/$F$9</f>
        <v>0.0019061348098071305</v>
      </c>
      <c r="H21" s="483">
        <v>874</v>
      </c>
      <c r="I21" s="481">
        <v>852</v>
      </c>
      <c r="J21" s="482"/>
      <c r="K21" s="554"/>
      <c r="L21" s="555">
        <f>SUM(H21:K21)</f>
        <v>1726</v>
      </c>
      <c r="M21" s="556">
        <f>IF(ISERROR(F21/L21-1),"         /0",(F21/L21-1))</f>
        <v>-0.42236384704519114</v>
      </c>
      <c r="N21" s="483">
        <v>2022</v>
      </c>
      <c r="O21" s="481">
        <v>1660</v>
      </c>
      <c r="P21" s="482">
        <v>6</v>
      </c>
      <c r="Q21" s="554">
        <v>2</v>
      </c>
      <c r="R21" s="555">
        <f>SUM(N21:Q21)</f>
        <v>3690</v>
      </c>
      <c r="S21" s="484">
        <f>R21/$R$9</f>
        <v>0.0022602372207780118</v>
      </c>
      <c r="T21" s="487">
        <v>2517</v>
      </c>
      <c r="U21" s="481">
        <v>2197</v>
      </c>
      <c r="V21" s="482"/>
      <c r="W21" s="554"/>
      <c r="X21" s="555">
        <f>SUM(T21:W21)</f>
        <v>4714</v>
      </c>
      <c r="Y21" s="480">
        <f>IF(ISERROR(R21/X21-1),"         /0",IF(R21/X21&gt;5,"  *  ",(R21/X21-1)))</f>
        <v>-0.2172252863809928</v>
      </c>
    </row>
    <row r="22" spans="1:25" ht="18.75" customHeight="1">
      <c r="A22" s="486" t="s">
        <v>273</v>
      </c>
      <c r="B22" s="483">
        <v>354</v>
      </c>
      <c r="C22" s="481">
        <v>362</v>
      </c>
      <c r="D22" s="482">
        <v>0</v>
      </c>
      <c r="E22" s="554">
        <v>0</v>
      </c>
      <c r="F22" s="555">
        <f>SUM(B22:E22)</f>
        <v>716</v>
      </c>
      <c r="G22" s="484">
        <f>F22/$F$9</f>
        <v>0.0013688992214863644</v>
      </c>
      <c r="H22" s="483">
        <v>598</v>
      </c>
      <c r="I22" s="481">
        <v>695</v>
      </c>
      <c r="J22" s="482"/>
      <c r="K22" s="554"/>
      <c r="L22" s="555">
        <f>SUM(H22:K22)</f>
        <v>1293</v>
      </c>
      <c r="M22" s="556">
        <f>IF(ISERROR(F22/L22-1),"         /0",(F22/L22-1))</f>
        <v>-0.44624903325599385</v>
      </c>
      <c r="N22" s="483">
        <v>964</v>
      </c>
      <c r="O22" s="481">
        <v>1013</v>
      </c>
      <c r="P22" s="482"/>
      <c r="Q22" s="554"/>
      <c r="R22" s="555">
        <f>SUM(N22:Q22)</f>
        <v>1977</v>
      </c>
      <c r="S22" s="484">
        <f>R22/$R$9</f>
        <v>0.001210972624790821</v>
      </c>
      <c r="T22" s="487">
        <v>1220</v>
      </c>
      <c r="U22" s="481">
        <v>1612</v>
      </c>
      <c r="V22" s="482"/>
      <c r="W22" s="554"/>
      <c r="X22" s="555">
        <f>SUM(T22:W22)</f>
        <v>2832</v>
      </c>
      <c r="Y22" s="480">
        <f>IF(ISERROR(R22/X22-1),"         /0",IF(R22/X22&gt;5,"  *  ",(R22/X22-1)))</f>
        <v>-0.301906779661017</v>
      </c>
    </row>
    <row r="23" spans="1:25" ht="18.75" customHeight="1">
      <c r="A23" s="486" t="s">
        <v>272</v>
      </c>
      <c r="B23" s="483">
        <v>153</v>
      </c>
      <c r="C23" s="481">
        <v>196</v>
      </c>
      <c r="D23" s="482">
        <v>0</v>
      </c>
      <c r="E23" s="554">
        <v>0</v>
      </c>
      <c r="F23" s="555">
        <f>SUM(B23:E23)</f>
        <v>349</v>
      </c>
      <c r="G23" s="484">
        <f>F23/$F$9</f>
        <v>0.0006672427769535492</v>
      </c>
      <c r="H23" s="483">
        <v>281</v>
      </c>
      <c r="I23" s="481">
        <v>259</v>
      </c>
      <c r="J23" s="482"/>
      <c r="K23" s="554"/>
      <c r="L23" s="555">
        <f>SUM(H23:K23)</f>
        <v>540</v>
      </c>
      <c r="M23" s="556">
        <f>IF(ISERROR(F23/L23-1),"         /0",(F23/L23-1))</f>
        <v>-0.35370370370370374</v>
      </c>
      <c r="N23" s="483">
        <v>352</v>
      </c>
      <c r="O23" s="481">
        <v>1007</v>
      </c>
      <c r="P23" s="482"/>
      <c r="Q23" s="554"/>
      <c r="R23" s="555">
        <f>SUM(N23:Q23)</f>
        <v>1359</v>
      </c>
      <c r="S23" s="484">
        <f>R23/$R$9</f>
        <v>0.0008324288300914141</v>
      </c>
      <c r="T23" s="487">
        <v>502</v>
      </c>
      <c r="U23" s="481">
        <v>461</v>
      </c>
      <c r="V23" s="482"/>
      <c r="W23" s="554"/>
      <c r="X23" s="555">
        <f>SUM(T23:W23)</f>
        <v>963</v>
      </c>
      <c r="Y23" s="480">
        <f>IF(ISERROR(R23/X23-1),"         /0",IF(R23/X23&gt;5,"  *  ",(R23/X23-1)))</f>
        <v>0.4112149532710281</v>
      </c>
    </row>
    <row r="24" spans="1:25" ht="18.75" customHeight="1" thickBot="1">
      <c r="A24" s="486" t="s">
        <v>195</v>
      </c>
      <c r="B24" s="483">
        <v>1</v>
      </c>
      <c r="C24" s="481">
        <v>0</v>
      </c>
      <c r="D24" s="482">
        <v>0</v>
      </c>
      <c r="E24" s="554">
        <v>2</v>
      </c>
      <c r="F24" s="555">
        <f>SUM(B24:E24)</f>
        <v>3</v>
      </c>
      <c r="G24" s="484">
        <f>F24/$F$9</f>
        <v>5.735611263211024E-06</v>
      </c>
      <c r="H24" s="483"/>
      <c r="I24" s="481"/>
      <c r="J24" s="482"/>
      <c r="K24" s="554"/>
      <c r="L24" s="555">
        <f>SUM(H24:K24)</f>
        <v>0</v>
      </c>
      <c r="M24" s="556" t="str">
        <f>IF(ISERROR(F24/L24-1),"         /0",(F24/L24-1))</f>
        <v>         /0</v>
      </c>
      <c r="N24" s="483">
        <v>8</v>
      </c>
      <c r="O24" s="481"/>
      <c r="P24" s="482">
        <v>3</v>
      </c>
      <c r="Q24" s="554">
        <v>3</v>
      </c>
      <c r="R24" s="555">
        <f>SUM(N24:Q24)</f>
        <v>14</v>
      </c>
      <c r="S24" s="484">
        <f>R24/$R$9</f>
        <v>8.575425769889475E-06</v>
      </c>
      <c r="T24" s="487">
        <v>4</v>
      </c>
      <c r="U24" s="481"/>
      <c r="V24" s="482"/>
      <c r="W24" s="554"/>
      <c r="X24" s="555">
        <f>SUM(T24:W24)</f>
        <v>4</v>
      </c>
      <c r="Y24" s="480">
        <f>IF(ISERROR(R24/X24-1),"         /0",IF(R24/X24&gt;5,"  *  ",(R24/X24-1)))</f>
        <v>2.5</v>
      </c>
    </row>
    <row r="25" spans="1:25" s="544" customFormat="1" ht="18.75" customHeight="1">
      <c r="A25" s="553" t="s">
        <v>223</v>
      </c>
      <c r="B25" s="550">
        <f>SUM(B26:B30)</f>
        <v>41977</v>
      </c>
      <c r="C25" s="549">
        <f>SUM(C26:C30)</f>
        <v>31142</v>
      </c>
      <c r="D25" s="548">
        <f>SUM(D26:D30)</f>
        <v>25</v>
      </c>
      <c r="E25" s="547">
        <f>SUM(E26:E30)</f>
        <v>0</v>
      </c>
      <c r="F25" s="546">
        <f>SUM(B25:E25)</f>
        <v>73144</v>
      </c>
      <c r="G25" s="551">
        <f>F25/$F$9</f>
        <v>0.13984185007876906</v>
      </c>
      <c r="H25" s="550">
        <f>SUM(H26:H30)</f>
        <v>32135</v>
      </c>
      <c r="I25" s="549">
        <f>SUM(I26:I30)</f>
        <v>25426</v>
      </c>
      <c r="J25" s="548">
        <f>SUM(J26:J30)</f>
        <v>24</v>
      </c>
      <c r="K25" s="547">
        <f>SUM(K26:K30)</f>
        <v>4</v>
      </c>
      <c r="L25" s="546">
        <f>SUM(H25:K25)</f>
        <v>57589</v>
      </c>
      <c r="M25" s="552">
        <f>IF(ISERROR(F25/L25-1),"         /0",(F25/L25-1))</f>
        <v>0.2701036656305891</v>
      </c>
      <c r="N25" s="550">
        <f>SUM(N26:N30)</f>
        <v>134626</v>
      </c>
      <c r="O25" s="549">
        <f>SUM(O26:O30)</f>
        <v>105164</v>
      </c>
      <c r="P25" s="548">
        <f>SUM(P26:P30)</f>
        <v>72</v>
      </c>
      <c r="Q25" s="547">
        <f>SUM(Q26:Q30)</f>
        <v>23</v>
      </c>
      <c r="R25" s="546">
        <f>SUM(N25:Q25)</f>
        <v>239885</v>
      </c>
      <c r="S25" s="551">
        <f>R25/$R$9</f>
        <v>0.14693685791499547</v>
      </c>
      <c r="T25" s="550">
        <f>SUM(T26:T30)</f>
        <v>104535</v>
      </c>
      <c r="U25" s="549">
        <f>SUM(U26:U30)</f>
        <v>79107</v>
      </c>
      <c r="V25" s="548">
        <f>SUM(V26:V30)</f>
        <v>80</v>
      </c>
      <c r="W25" s="547">
        <f>SUM(W26:W30)</f>
        <v>4</v>
      </c>
      <c r="X25" s="546">
        <f>SUM(T25:W25)</f>
        <v>183726</v>
      </c>
      <c r="Y25" s="545">
        <f>IF(ISERROR(R25/X25-1),"         /0",IF(R25/X25&gt;5,"  *  ",(R25/X25-1)))</f>
        <v>0.3056671347550157</v>
      </c>
    </row>
    <row r="26" spans="1:25" ht="18.75" customHeight="1">
      <c r="A26" s="486" t="s">
        <v>271</v>
      </c>
      <c r="B26" s="483">
        <v>27970</v>
      </c>
      <c r="C26" s="481">
        <v>20849</v>
      </c>
      <c r="D26" s="482">
        <v>25</v>
      </c>
      <c r="E26" s="554">
        <v>0</v>
      </c>
      <c r="F26" s="555">
        <f>SUM(B26:E26)</f>
        <v>48844</v>
      </c>
      <c r="G26" s="484">
        <f>F26/$F$9</f>
        <v>0.09338339884675977</v>
      </c>
      <c r="H26" s="483">
        <v>23558</v>
      </c>
      <c r="I26" s="481">
        <v>19581</v>
      </c>
      <c r="J26" s="482">
        <v>20</v>
      </c>
      <c r="K26" s="554"/>
      <c r="L26" s="555">
        <f>SUM(H26:K26)</f>
        <v>43159</v>
      </c>
      <c r="M26" s="556">
        <f>IF(ISERROR(F26/L26-1),"         /0",(F26/L26-1))</f>
        <v>0.13172223638175118</v>
      </c>
      <c r="N26" s="483">
        <v>92018</v>
      </c>
      <c r="O26" s="481">
        <v>73413</v>
      </c>
      <c r="P26" s="482">
        <v>66</v>
      </c>
      <c r="Q26" s="554">
        <v>17</v>
      </c>
      <c r="R26" s="555">
        <f>SUM(N26:Q26)</f>
        <v>165514</v>
      </c>
      <c r="S26" s="484">
        <f>R26/$R$9</f>
        <v>0.10138235863410619</v>
      </c>
      <c r="T26" s="483">
        <v>75979</v>
      </c>
      <c r="U26" s="481">
        <v>60845</v>
      </c>
      <c r="V26" s="482">
        <v>76</v>
      </c>
      <c r="W26" s="554"/>
      <c r="X26" s="541">
        <f>SUM(T26:W26)</f>
        <v>136900</v>
      </c>
      <c r="Y26" s="480">
        <f>IF(ISERROR(R26/X26-1),"         /0",IF(R26/X26&gt;5,"  *  ",(R26/X26-1)))</f>
        <v>0.20901387874360844</v>
      </c>
    </row>
    <row r="27" spans="1:25" ht="18.75" customHeight="1">
      <c r="A27" s="486" t="s">
        <v>270</v>
      </c>
      <c r="B27" s="483">
        <v>6919</v>
      </c>
      <c r="C27" s="481">
        <v>5613</v>
      </c>
      <c r="D27" s="482">
        <v>0</v>
      </c>
      <c r="E27" s="554">
        <v>0</v>
      </c>
      <c r="F27" s="555">
        <f>SUM(B27:E27)</f>
        <v>12532</v>
      </c>
      <c r="G27" s="484">
        <f>F27/$F$9</f>
        <v>0.02395956011685352</v>
      </c>
      <c r="H27" s="483">
        <v>7334</v>
      </c>
      <c r="I27" s="481">
        <v>5845</v>
      </c>
      <c r="J27" s="482"/>
      <c r="K27" s="554"/>
      <c r="L27" s="555">
        <f>SUM(H27:K27)</f>
        <v>13179</v>
      </c>
      <c r="M27" s="556">
        <f>IF(ISERROR(F27/L27-1),"         /0",(F27/L27-1))</f>
        <v>-0.049093254419910415</v>
      </c>
      <c r="N27" s="483">
        <v>21288</v>
      </c>
      <c r="O27" s="481">
        <v>17750</v>
      </c>
      <c r="P27" s="482"/>
      <c r="Q27" s="554"/>
      <c r="R27" s="555">
        <f>SUM(N27:Q27)</f>
        <v>39038</v>
      </c>
      <c r="S27" s="484">
        <f>R27/$R$9</f>
        <v>0.023911962228924666</v>
      </c>
      <c r="T27" s="483">
        <v>22566</v>
      </c>
      <c r="U27" s="481">
        <v>18262</v>
      </c>
      <c r="V27" s="482"/>
      <c r="W27" s="554"/>
      <c r="X27" s="541">
        <f>SUM(T27:W27)</f>
        <v>40828</v>
      </c>
      <c r="Y27" s="480">
        <f>IF(ISERROR(R27/X27-1),"         /0",IF(R27/X27&gt;5,"  *  ",(R27/X27-1)))</f>
        <v>-0.04384246105613798</v>
      </c>
    </row>
    <row r="28" spans="1:25" ht="18.75" customHeight="1">
      <c r="A28" s="486" t="s">
        <v>269</v>
      </c>
      <c r="B28" s="483">
        <v>6389</v>
      </c>
      <c r="C28" s="481">
        <v>4680</v>
      </c>
      <c r="D28" s="482">
        <v>0</v>
      </c>
      <c r="E28" s="554">
        <v>0</v>
      </c>
      <c r="F28" s="555">
        <f>SUM(B28:E28)</f>
        <v>11069</v>
      </c>
      <c r="G28" s="484">
        <f>F28/$F$9</f>
        <v>0.02116249369082761</v>
      </c>
      <c r="H28" s="483">
        <v>186</v>
      </c>
      <c r="I28" s="481"/>
      <c r="J28" s="482">
        <v>0</v>
      </c>
      <c r="K28" s="554">
        <v>0</v>
      </c>
      <c r="L28" s="555">
        <f>SUM(H28:K28)</f>
        <v>186</v>
      </c>
      <c r="M28" s="556">
        <f>IF(ISERROR(F28/L28-1),"         /0",(F28/L28-1))</f>
        <v>58.51075268817204</v>
      </c>
      <c r="N28" s="483">
        <v>17710</v>
      </c>
      <c r="O28" s="481">
        <v>14001</v>
      </c>
      <c r="P28" s="482">
        <v>0</v>
      </c>
      <c r="Q28" s="554">
        <v>0</v>
      </c>
      <c r="R28" s="555">
        <f>SUM(N28:Q28)</f>
        <v>31711</v>
      </c>
      <c r="S28" s="484">
        <f>R28/$R$9</f>
        <v>0.019423951899211797</v>
      </c>
      <c r="T28" s="483">
        <v>756</v>
      </c>
      <c r="U28" s="481"/>
      <c r="V28" s="482">
        <v>0</v>
      </c>
      <c r="W28" s="554">
        <v>0</v>
      </c>
      <c r="X28" s="541">
        <f>SUM(T28:W28)</f>
        <v>756</v>
      </c>
      <c r="Y28" s="480" t="str">
        <f>IF(ISERROR(R28/X28-1),"         /0",IF(R28/X28&gt;5,"  *  ",(R28/X28-1)))</f>
        <v>  *  </v>
      </c>
    </row>
    <row r="29" spans="1:25" ht="18.75" customHeight="1">
      <c r="A29" s="486" t="s">
        <v>268</v>
      </c>
      <c r="B29" s="483">
        <v>369</v>
      </c>
      <c r="C29" s="481">
        <v>0</v>
      </c>
      <c r="D29" s="482">
        <v>0</v>
      </c>
      <c r="E29" s="554">
        <v>0</v>
      </c>
      <c r="F29" s="555">
        <f>SUM(B29:E29)</f>
        <v>369</v>
      </c>
      <c r="G29" s="484">
        <f>F29/$F$9</f>
        <v>0.000705480185374956</v>
      </c>
      <c r="H29" s="483">
        <v>568</v>
      </c>
      <c r="I29" s="481"/>
      <c r="J29" s="482"/>
      <c r="K29" s="554"/>
      <c r="L29" s="555">
        <f>SUM(H29:K29)</f>
        <v>568</v>
      </c>
      <c r="M29" s="556">
        <f>IF(ISERROR(F29/L29-1),"         /0",(F29/L29-1))</f>
        <v>-0.35035211267605637</v>
      </c>
      <c r="N29" s="483">
        <v>1970</v>
      </c>
      <c r="O29" s="481"/>
      <c r="P29" s="482"/>
      <c r="Q29" s="554"/>
      <c r="R29" s="555">
        <f>SUM(N29:Q29)</f>
        <v>1970</v>
      </c>
      <c r="S29" s="484">
        <f>R29/$R$9</f>
        <v>0.001206684911905876</v>
      </c>
      <c r="T29" s="483">
        <v>2971</v>
      </c>
      <c r="U29" s="481"/>
      <c r="V29" s="482"/>
      <c r="W29" s="554"/>
      <c r="X29" s="541">
        <f>SUM(T29:W29)</f>
        <v>2971</v>
      </c>
      <c r="Y29" s="480">
        <f>IF(ISERROR(R29/X29-1),"         /0",IF(R29/X29&gt;5,"  *  ",(R29/X29-1)))</f>
        <v>-0.3369235947492427</v>
      </c>
    </row>
    <row r="30" spans="1:25" ht="18.75" customHeight="1" thickBot="1">
      <c r="A30" s="486" t="s">
        <v>195</v>
      </c>
      <c r="B30" s="483">
        <v>330</v>
      </c>
      <c r="C30" s="481">
        <v>0</v>
      </c>
      <c r="D30" s="482">
        <v>0</v>
      </c>
      <c r="E30" s="554">
        <v>0</v>
      </c>
      <c r="F30" s="555">
        <f>SUM(B30:E30)</f>
        <v>330</v>
      </c>
      <c r="G30" s="484">
        <f>F30/$F$9</f>
        <v>0.0006309172389532127</v>
      </c>
      <c r="H30" s="483">
        <v>489</v>
      </c>
      <c r="I30" s="481">
        <v>0</v>
      </c>
      <c r="J30" s="482">
        <v>4</v>
      </c>
      <c r="K30" s="554">
        <v>4</v>
      </c>
      <c r="L30" s="555">
        <f>SUM(H30:K30)</f>
        <v>497</v>
      </c>
      <c r="M30" s="556">
        <f>IF(ISERROR(F30/L30-1),"         /0",(F30/L30-1))</f>
        <v>-0.33601609657947684</v>
      </c>
      <c r="N30" s="483">
        <v>1640</v>
      </c>
      <c r="O30" s="481">
        <v>0</v>
      </c>
      <c r="P30" s="482">
        <v>6</v>
      </c>
      <c r="Q30" s="554">
        <v>6</v>
      </c>
      <c r="R30" s="555">
        <f>SUM(N30:Q30)</f>
        <v>1652</v>
      </c>
      <c r="S30" s="484">
        <f>R30/$R$9</f>
        <v>0.001011900240846958</v>
      </c>
      <c r="T30" s="483">
        <v>2263</v>
      </c>
      <c r="U30" s="481">
        <v>0</v>
      </c>
      <c r="V30" s="482">
        <v>4</v>
      </c>
      <c r="W30" s="554">
        <v>4</v>
      </c>
      <c r="X30" s="541">
        <f>SUM(T30:W30)</f>
        <v>2271</v>
      </c>
      <c r="Y30" s="480">
        <f>IF(ISERROR(R30/X30-1),"         /0",IF(R30/X30&gt;5,"  *  ",(R30/X30-1)))</f>
        <v>-0.27256715103478646</v>
      </c>
    </row>
    <row r="31" spans="1:25" s="544" customFormat="1" ht="18.75" customHeight="1">
      <c r="A31" s="553" t="s">
        <v>212</v>
      </c>
      <c r="B31" s="550">
        <f>SUM(B32:B39)</f>
        <v>54583</v>
      </c>
      <c r="C31" s="549">
        <f>SUM(C32:C39)</f>
        <v>48930</v>
      </c>
      <c r="D31" s="548">
        <f>SUM(D32:D39)</f>
        <v>683</v>
      </c>
      <c r="E31" s="547">
        <f>SUM(E32:E39)</f>
        <v>658</v>
      </c>
      <c r="F31" s="546">
        <f>SUM(B31:E31)</f>
        <v>104854</v>
      </c>
      <c r="G31" s="551">
        <f>F31/$F$9</f>
        <v>0.2004672611309096</v>
      </c>
      <c r="H31" s="550">
        <f>SUM(H32:H39)</f>
        <v>50315</v>
      </c>
      <c r="I31" s="549">
        <f>SUM(I32:I39)</f>
        <v>44486</v>
      </c>
      <c r="J31" s="548">
        <f>SUM(J32:J39)</f>
        <v>1184</v>
      </c>
      <c r="K31" s="547">
        <f>SUM(K32:K39)</f>
        <v>668</v>
      </c>
      <c r="L31" s="546">
        <f>SUM(H31:K31)</f>
        <v>96653</v>
      </c>
      <c r="M31" s="552">
        <f>IF(ISERROR(F31/L31-1),"         /0",(F31/L31-1))</f>
        <v>0.08484992705865313</v>
      </c>
      <c r="N31" s="550">
        <f>SUM(N32:N39)</f>
        <v>178389</v>
      </c>
      <c r="O31" s="549">
        <f>SUM(O32:O39)</f>
        <v>152988</v>
      </c>
      <c r="P31" s="548">
        <f>SUM(P32:P39)</f>
        <v>4126</v>
      </c>
      <c r="Q31" s="547">
        <f>SUM(Q32:Q39)</f>
        <v>4423</v>
      </c>
      <c r="R31" s="546">
        <f>SUM(N31:Q31)</f>
        <v>339926</v>
      </c>
      <c r="S31" s="551">
        <f>R31/$R$9</f>
        <v>0.20821501287538927</v>
      </c>
      <c r="T31" s="550">
        <f>SUM(T32:T39)</f>
        <v>145724</v>
      </c>
      <c r="U31" s="549">
        <f>SUM(U32:U39)</f>
        <v>130548</v>
      </c>
      <c r="V31" s="548">
        <f>SUM(V32:V39)</f>
        <v>4251</v>
      </c>
      <c r="W31" s="547">
        <f>SUM(W32:W39)</f>
        <v>4663</v>
      </c>
      <c r="X31" s="546">
        <f>SUM(T31:W31)</f>
        <v>285186</v>
      </c>
      <c r="Y31" s="545">
        <f>IF(ISERROR(R31/X31-1),"         /0",IF(R31/X31&gt;5,"  *  ",(R31/X31-1)))</f>
        <v>0.1919449061314371</v>
      </c>
    </row>
    <row r="32" spans="1:25" s="456" customFormat="1" ht="18.75" customHeight="1">
      <c r="A32" s="471" t="s">
        <v>267</v>
      </c>
      <c r="B32" s="469">
        <v>35050</v>
      </c>
      <c r="C32" s="466">
        <v>30175</v>
      </c>
      <c r="D32" s="465">
        <v>23</v>
      </c>
      <c r="E32" s="542">
        <v>24</v>
      </c>
      <c r="F32" s="541">
        <f>SUM(B32:E32)</f>
        <v>65272</v>
      </c>
      <c r="G32" s="468">
        <f>F32/$F$9</f>
        <v>0.12479160612410334</v>
      </c>
      <c r="H32" s="469">
        <v>34128</v>
      </c>
      <c r="I32" s="466">
        <v>29564</v>
      </c>
      <c r="J32" s="465">
        <v>110</v>
      </c>
      <c r="K32" s="542">
        <v>84</v>
      </c>
      <c r="L32" s="541">
        <f>SUM(H32:K32)</f>
        <v>63886</v>
      </c>
      <c r="M32" s="543">
        <f>IF(ISERROR(F32/L32-1),"         /0",(F32/L32-1))</f>
        <v>0.02169489402999103</v>
      </c>
      <c r="N32" s="469">
        <v>114135</v>
      </c>
      <c r="O32" s="466">
        <v>95279</v>
      </c>
      <c r="P32" s="465">
        <v>343</v>
      </c>
      <c r="Q32" s="542">
        <v>254</v>
      </c>
      <c r="R32" s="541">
        <f>SUM(N32:Q32)</f>
        <v>210011</v>
      </c>
      <c r="S32" s="468">
        <f>R32/$R$9</f>
        <v>0.1286381243828756</v>
      </c>
      <c r="T32" s="467">
        <v>94778</v>
      </c>
      <c r="U32" s="466">
        <v>87683</v>
      </c>
      <c r="V32" s="465">
        <v>231</v>
      </c>
      <c r="W32" s="542">
        <v>223</v>
      </c>
      <c r="X32" s="541">
        <f>SUM(T32:W32)</f>
        <v>182915</v>
      </c>
      <c r="Y32" s="464">
        <f>IF(ISERROR(R32/X32-1),"         /0",IF(R32/X32&gt;5,"  *  ",(R32/X32-1)))</f>
        <v>0.14813437935653173</v>
      </c>
    </row>
    <row r="33" spans="1:25" s="456" customFormat="1" ht="18.75" customHeight="1">
      <c r="A33" s="471" t="s">
        <v>266</v>
      </c>
      <c r="B33" s="469">
        <v>11025</v>
      </c>
      <c r="C33" s="466">
        <v>10687</v>
      </c>
      <c r="D33" s="465">
        <v>363</v>
      </c>
      <c r="E33" s="542">
        <v>346</v>
      </c>
      <c r="F33" s="541">
        <f>SUM(B33:E33)</f>
        <v>22421</v>
      </c>
      <c r="G33" s="468">
        <f>F33/$F$9</f>
        <v>0.042866046710818125</v>
      </c>
      <c r="H33" s="469">
        <v>9400</v>
      </c>
      <c r="I33" s="466">
        <v>9084</v>
      </c>
      <c r="J33" s="465">
        <v>144</v>
      </c>
      <c r="K33" s="542"/>
      <c r="L33" s="541">
        <f>SUM(H33:K33)</f>
        <v>18628</v>
      </c>
      <c r="M33" s="543">
        <f>IF(ISERROR(F33/L33-1),"         /0",(F33/L33-1))</f>
        <v>0.20361820914751982</v>
      </c>
      <c r="N33" s="469">
        <v>35349</v>
      </c>
      <c r="O33" s="466">
        <v>31985</v>
      </c>
      <c r="P33" s="465">
        <v>804</v>
      </c>
      <c r="Q33" s="542">
        <v>786</v>
      </c>
      <c r="R33" s="541">
        <f>SUM(N33:Q33)</f>
        <v>68924</v>
      </c>
      <c r="S33" s="468">
        <f>R33/$R$9</f>
        <v>0.04221804612599016</v>
      </c>
      <c r="T33" s="467">
        <v>28916</v>
      </c>
      <c r="U33" s="466">
        <v>25650</v>
      </c>
      <c r="V33" s="465">
        <v>355</v>
      </c>
      <c r="W33" s="542">
        <v>369</v>
      </c>
      <c r="X33" s="541">
        <f>SUM(T33:W33)</f>
        <v>55290</v>
      </c>
      <c r="Y33" s="464">
        <f>IF(ISERROR(R33/X33-1),"         /0",IF(R33/X33&gt;5,"  *  ",(R33/X33-1)))</f>
        <v>0.24659070356303125</v>
      </c>
    </row>
    <row r="34" spans="1:25" s="456" customFormat="1" ht="18.75" customHeight="1">
      <c r="A34" s="471" t="s">
        <v>265</v>
      </c>
      <c r="B34" s="469">
        <v>3305</v>
      </c>
      <c r="C34" s="466">
        <v>2930</v>
      </c>
      <c r="D34" s="465">
        <v>255</v>
      </c>
      <c r="E34" s="542">
        <v>261</v>
      </c>
      <c r="F34" s="541">
        <f>SUM(B34:E34)</f>
        <v>6751</v>
      </c>
      <c r="G34" s="468">
        <f>F34/$F$9</f>
        <v>0.012907037212645876</v>
      </c>
      <c r="H34" s="469">
        <v>2881</v>
      </c>
      <c r="I34" s="466">
        <v>2558</v>
      </c>
      <c r="J34" s="465">
        <v>491</v>
      </c>
      <c r="K34" s="542">
        <v>495</v>
      </c>
      <c r="L34" s="541">
        <f>SUM(H34:K34)</f>
        <v>6425</v>
      </c>
      <c r="M34" s="543">
        <f>IF(ISERROR(F34/L34-1),"         /0",(F34/L34-1))</f>
        <v>0.05073929961089485</v>
      </c>
      <c r="N34" s="469">
        <v>11919</v>
      </c>
      <c r="O34" s="466">
        <v>9913</v>
      </c>
      <c r="P34" s="465">
        <v>1219</v>
      </c>
      <c r="Q34" s="542">
        <v>1179</v>
      </c>
      <c r="R34" s="541">
        <f>SUM(N34:Q34)</f>
        <v>24230</v>
      </c>
      <c r="S34" s="468">
        <f>R34/$R$9</f>
        <v>0.014841611886030141</v>
      </c>
      <c r="T34" s="467">
        <v>9783</v>
      </c>
      <c r="U34" s="466">
        <v>7410</v>
      </c>
      <c r="V34" s="465">
        <v>1693</v>
      </c>
      <c r="W34" s="542">
        <v>1765</v>
      </c>
      <c r="X34" s="541">
        <f>SUM(T34:W34)</f>
        <v>20651</v>
      </c>
      <c r="Y34" s="464">
        <f>IF(ISERROR(R34/X34-1),"         /0",IF(R34/X34&gt;5,"  *  ",(R34/X34-1)))</f>
        <v>0.1733087986053945</v>
      </c>
    </row>
    <row r="35" spans="1:25" s="456" customFormat="1" ht="18.75" customHeight="1">
      <c r="A35" s="471" t="s">
        <v>264</v>
      </c>
      <c r="B35" s="469">
        <v>2607</v>
      </c>
      <c r="C35" s="466">
        <v>2569</v>
      </c>
      <c r="D35" s="465">
        <v>2</v>
      </c>
      <c r="E35" s="542">
        <v>0</v>
      </c>
      <c r="F35" s="541">
        <f>SUM(B35:E35)</f>
        <v>5178</v>
      </c>
      <c r="G35" s="468">
        <f>F35/$F$9</f>
        <v>0.009899665040302229</v>
      </c>
      <c r="H35" s="469">
        <v>589</v>
      </c>
      <c r="I35" s="466">
        <v>587</v>
      </c>
      <c r="J35" s="465"/>
      <c r="K35" s="542"/>
      <c r="L35" s="541">
        <f>SUM(H35:K35)</f>
        <v>1176</v>
      </c>
      <c r="M35" s="543">
        <f>IF(ISERROR(F35/L35-1),"         /0",(F35/L35-1))</f>
        <v>3.4030612244897958</v>
      </c>
      <c r="N35" s="469">
        <v>8467</v>
      </c>
      <c r="O35" s="466">
        <v>8089</v>
      </c>
      <c r="P35" s="465">
        <v>4</v>
      </c>
      <c r="Q35" s="542"/>
      <c r="R35" s="541">
        <f>SUM(N35:Q35)</f>
        <v>16560</v>
      </c>
      <c r="S35" s="468">
        <f>R35/$R$9</f>
        <v>0.010143503624954978</v>
      </c>
      <c r="T35" s="467">
        <v>1873</v>
      </c>
      <c r="U35" s="466">
        <v>1624</v>
      </c>
      <c r="V35" s="465">
        <v>1</v>
      </c>
      <c r="W35" s="542">
        <v>1</v>
      </c>
      <c r="X35" s="541">
        <f>SUM(T35:W35)</f>
        <v>3499</v>
      </c>
      <c r="Y35" s="464">
        <f>IF(ISERROR(R35/X35-1),"         /0",IF(R35/X35&gt;5,"  *  ",(R35/X35-1)))</f>
        <v>3.732780794512718</v>
      </c>
    </row>
    <row r="36" spans="1:25" s="456" customFormat="1" ht="18.75" customHeight="1">
      <c r="A36" s="471" t="s">
        <v>263</v>
      </c>
      <c r="B36" s="469">
        <v>1380</v>
      </c>
      <c r="C36" s="466">
        <v>1454</v>
      </c>
      <c r="D36" s="465">
        <v>3</v>
      </c>
      <c r="E36" s="542">
        <v>9</v>
      </c>
      <c r="F36" s="541">
        <f>SUM(B36:E36)</f>
        <v>2846</v>
      </c>
      <c r="G36" s="468">
        <f>F36/$F$9</f>
        <v>0.005441183218366192</v>
      </c>
      <c r="H36" s="469">
        <v>1607</v>
      </c>
      <c r="I36" s="466">
        <v>1282</v>
      </c>
      <c r="J36" s="465">
        <v>422</v>
      </c>
      <c r="K36" s="542">
        <v>81</v>
      </c>
      <c r="L36" s="541">
        <f>SUM(H36:K36)</f>
        <v>3392</v>
      </c>
      <c r="M36" s="543">
        <f>IF(ISERROR(F36/L36-1),"         /0",(F36/L36-1))</f>
        <v>-0.16096698113207553</v>
      </c>
      <c r="N36" s="469">
        <v>4521</v>
      </c>
      <c r="O36" s="466">
        <v>4380</v>
      </c>
      <c r="P36" s="465">
        <v>1706</v>
      </c>
      <c r="Q36" s="542">
        <v>2171</v>
      </c>
      <c r="R36" s="541">
        <f>SUM(N36:Q36)</f>
        <v>12778</v>
      </c>
      <c r="S36" s="468">
        <f>R36/$R$9</f>
        <v>0.00782691360626055</v>
      </c>
      <c r="T36" s="467">
        <v>4947</v>
      </c>
      <c r="U36" s="466">
        <v>4352</v>
      </c>
      <c r="V36" s="465">
        <v>1816</v>
      </c>
      <c r="W36" s="542">
        <v>2089</v>
      </c>
      <c r="X36" s="541">
        <f>SUM(T36:W36)</f>
        <v>13204</v>
      </c>
      <c r="Y36" s="464">
        <f>IF(ISERROR(R36/X36-1),"         /0",IF(R36/X36&gt;5,"  *  ",(R36/X36-1)))</f>
        <v>-0.03226295062102391</v>
      </c>
    </row>
    <row r="37" spans="1:25" s="456" customFormat="1" ht="18.75" customHeight="1">
      <c r="A37" s="471" t="s">
        <v>262</v>
      </c>
      <c r="B37" s="469">
        <v>703</v>
      </c>
      <c r="C37" s="466">
        <v>699</v>
      </c>
      <c r="D37" s="465">
        <v>0</v>
      </c>
      <c r="E37" s="542">
        <v>0</v>
      </c>
      <c r="F37" s="541">
        <f>SUM(B37:E37)</f>
        <v>1402</v>
      </c>
      <c r="G37" s="468">
        <f>F37/$F$9</f>
        <v>0.002680442330340619</v>
      </c>
      <c r="H37" s="469">
        <v>994</v>
      </c>
      <c r="I37" s="466">
        <v>892</v>
      </c>
      <c r="J37" s="465"/>
      <c r="K37" s="542"/>
      <c r="L37" s="541">
        <f>SUM(H37:K37)</f>
        <v>1886</v>
      </c>
      <c r="M37" s="543">
        <f>IF(ISERROR(F37/L37-1),"         /0",(F37/L37-1))</f>
        <v>-0.2566277836691411</v>
      </c>
      <c r="N37" s="469">
        <v>2367</v>
      </c>
      <c r="O37" s="466">
        <v>2180</v>
      </c>
      <c r="P37" s="465"/>
      <c r="Q37" s="542"/>
      <c r="R37" s="541">
        <f>SUM(N37:Q37)</f>
        <v>4547</v>
      </c>
      <c r="S37" s="468">
        <f>R37/$R$9</f>
        <v>0.0027851757839776744</v>
      </c>
      <c r="T37" s="467">
        <v>3057</v>
      </c>
      <c r="U37" s="466">
        <v>2276</v>
      </c>
      <c r="V37" s="465">
        <v>4</v>
      </c>
      <c r="W37" s="542">
        <v>4</v>
      </c>
      <c r="X37" s="541">
        <f>SUM(T37:W37)</f>
        <v>5341</v>
      </c>
      <c r="Y37" s="464">
        <f>IF(ISERROR(R37/X37-1),"         /0",IF(R37/X37&gt;5,"  *  ",(R37/X37-1)))</f>
        <v>-0.14866129938213812</v>
      </c>
    </row>
    <row r="38" spans="1:25" s="456" customFormat="1" ht="18.75" customHeight="1">
      <c r="A38" s="471" t="s">
        <v>261</v>
      </c>
      <c r="B38" s="469">
        <v>303</v>
      </c>
      <c r="C38" s="466">
        <v>211</v>
      </c>
      <c r="D38" s="465">
        <v>36</v>
      </c>
      <c r="E38" s="542">
        <v>18</v>
      </c>
      <c r="F38" s="541">
        <f>SUM(B38:E38)</f>
        <v>568</v>
      </c>
      <c r="G38" s="468">
        <f>F38/$F$9</f>
        <v>0.001085942399167954</v>
      </c>
      <c r="H38" s="469">
        <v>451</v>
      </c>
      <c r="I38" s="466">
        <v>262</v>
      </c>
      <c r="J38" s="465">
        <v>17</v>
      </c>
      <c r="K38" s="542">
        <v>8</v>
      </c>
      <c r="L38" s="541">
        <f>SUM(H38:K38)</f>
        <v>738</v>
      </c>
      <c r="M38" s="543">
        <f>IF(ISERROR(F38/L38-1),"         /0",(F38/L38-1))</f>
        <v>-0.23035230352303526</v>
      </c>
      <c r="N38" s="469">
        <v>846</v>
      </c>
      <c r="O38" s="466">
        <v>631</v>
      </c>
      <c r="P38" s="465">
        <v>49</v>
      </c>
      <c r="Q38" s="542">
        <v>33</v>
      </c>
      <c r="R38" s="541">
        <f>SUM(N38:Q38)</f>
        <v>1559</v>
      </c>
      <c r="S38" s="468">
        <f>R38/$R$9</f>
        <v>0.0009549349125184065</v>
      </c>
      <c r="T38" s="467">
        <v>1511</v>
      </c>
      <c r="U38" s="466">
        <v>700</v>
      </c>
      <c r="V38" s="465">
        <v>35</v>
      </c>
      <c r="W38" s="542">
        <v>16</v>
      </c>
      <c r="X38" s="541">
        <f>SUM(T38:W38)</f>
        <v>2262</v>
      </c>
      <c r="Y38" s="464">
        <f>IF(ISERROR(R38/X38-1),"         /0",IF(R38/X38&gt;5,"  *  ",(R38/X38-1)))</f>
        <v>-0.3107869142351901</v>
      </c>
    </row>
    <row r="39" spans="1:25" s="456" customFormat="1" ht="18.75" customHeight="1" thickBot="1">
      <c r="A39" s="471" t="s">
        <v>195</v>
      </c>
      <c r="B39" s="469">
        <v>210</v>
      </c>
      <c r="C39" s="466">
        <v>205</v>
      </c>
      <c r="D39" s="465">
        <v>1</v>
      </c>
      <c r="E39" s="542">
        <v>0</v>
      </c>
      <c r="F39" s="541">
        <f>SUM(B39:E39)</f>
        <v>416</v>
      </c>
      <c r="G39" s="468">
        <f>F39/$F$9</f>
        <v>0.0007953380951652621</v>
      </c>
      <c r="H39" s="469">
        <v>265</v>
      </c>
      <c r="I39" s="466">
        <v>257</v>
      </c>
      <c r="J39" s="465"/>
      <c r="K39" s="542"/>
      <c r="L39" s="541">
        <f>SUM(H39:K39)</f>
        <v>522</v>
      </c>
      <c r="M39" s="543">
        <f>IF(ISERROR(F39/L39-1),"         /0",(F39/L39-1))</f>
        <v>-0.2030651340996169</v>
      </c>
      <c r="N39" s="469">
        <v>785</v>
      </c>
      <c r="O39" s="466">
        <v>531</v>
      </c>
      <c r="P39" s="465">
        <v>1</v>
      </c>
      <c r="Q39" s="542"/>
      <c r="R39" s="541">
        <f>SUM(N39:Q39)</f>
        <v>1317</v>
      </c>
      <c r="S39" s="468">
        <f>R39/$R$9</f>
        <v>0.0008067025527817456</v>
      </c>
      <c r="T39" s="467">
        <v>859</v>
      </c>
      <c r="U39" s="466">
        <v>853</v>
      </c>
      <c r="V39" s="465">
        <v>116</v>
      </c>
      <c r="W39" s="542">
        <v>196</v>
      </c>
      <c r="X39" s="541">
        <f>SUM(T39:W39)</f>
        <v>2024</v>
      </c>
      <c r="Y39" s="464">
        <f>IF(ISERROR(R39/X39-1),"         /0",IF(R39/X39&gt;5,"  *  ",(R39/X39-1)))</f>
        <v>-0.34930830039525695</v>
      </c>
    </row>
    <row r="40" spans="1:25" s="544" customFormat="1" ht="18.75" customHeight="1">
      <c r="A40" s="553" t="s">
        <v>202</v>
      </c>
      <c r="B40" s="550">
        <f>SUM(B41:B43)</f>
        <v>4132</v>
      </c>
      <c r="C40" s="549">
        <f>SUM(C41:C43)</f>
        <v>4268</v>
      </c>
      <c r="D40" s="548">
        <f>SUM(D41:D43)</f>
        <v>25</v>
      </c>
      <c r="E40" s="547">
        <f>SUM(E41:E43)</f>
        <v>53</v>
      </c>
      <c r="F40" s="546">
        <f>SUM(B40:E40)</f>
        <v>8478</v>
      </c>
      <c r="G40" s="551">
        <f>F40/$F$9</f>
        <v>0.016208837429834356</v>
      </c>
      <c r="H40" s="550">
        <f>SUM(H41:H43)</f>
        <v>4768</v>
      </c>
      <c r="I40" s="549">
        <f>SUM(I41:I43)</f>
        <v>3833</v>
      </c>
      <c r="J40" s="548">
        <f>SUM(J41:J43)</f>
        <v>254</v>
      </c>
      <c r="K40" s="547">
        <f>SUM(K41:K43)</f>
        <v>212</v>
      </c>
      <c r="L40" s="546">
        <f>SUM(H40:K40)</f>
        <v>9067</v>
      </c>
      <c r="M40" s="552">
        <f>IF(ISERROR(F40/L40-1),"         /0",(F40/L40-1))</f>
        <v>-0.06496084702768279</v>
      </c>
      <c r="N40" s="550">
        <f>SUM(N41:N43)</f>
        <v>14666</v>
      </c>
      <c r="O40" s="549">
        <f>SUM(O41:O43)</f>
        <v>14661</v>
      </c>
      <c r="P40" s="548">
        <f>SUM(P41:P43)</f>
        <v>187</v>
      </c>
      <c r="Q40" s="547">
        <f>SUM(Q41:Q43)</f>
        <v>298</v>
      </c>
      <c r="R40" s="546">
        <f>SUM(N40:Q40)</f>
        <v>29812</v>
      </c>
      <c r="S40" s="551">
        <f>R40/$R$9</f>
        <v>0.0182607566465675</v>
      </c>
      <c r="T40" s="550">
        <f>SUM(T41:T43)</f>
        <v>15101</v>
      </c>
      <c r="U40" s="549">
        <f>SUM(U41:U43)</f>
        <v>13835</v>
      </c>
      <c r="V40" s="548">
        <f>SUM(V41:V43)</f>
        <v>875</v>
      </c>
      <c r="W40" s="547">
        <f>SUM(W41:W43)</f>
        <v>967</v>
      </c>
      <c r="X40" s="546">
        <f>SUM(T40:W40)</f>
        <v>30778</v>
      </c>
      <c r="Y40" s="545">
        <f>IF(ISERROR(R40/X40-1),"         /0",IF(R40/X40&gt;5,"  *  ",(R40/X40-1)))</f>
        <v>-0.031386054974332334</v>
      </c>
    </row>
    <row r="41" spans="1:25" ht="18.75" customHeight="1">
      <c r="A41" s="471" t="s">
        <v>260</v>
      </c>
      <c r="B41" s="469">
        <v>3126</v>
      </c>
      <c r="C41" s="466">
        <v>3194</v>
      </c>
      <c r="D41" s="465">
        <v>25</v>
      </c>
      <c r="E41" s="542">
        <v>53</v>
      </c>
      <c r="F41" s="541">
        <f>SUM(B41:E41)</f>
        <v>6398</v>
      </c>
      <c r="G41" s="468">
        <f>F41/$F$9</f>
        <v>0.012232146954008045</v>
      </c>
      <c r="H41" s="469">
        <v>3281</v>
      </c>
      <c r="I41" s="466">
        <v>2876</v>
      </c>
      <c r="J41" s="465">
        <v>250</v>
      </c>
      <c r="K41" s="542">
        <v>208</v>
      </c>
      <c r="L41" s="541">
        <f>SUM(H41:K41)</f>
        <v>6615</v>
      </c>
      <c r="M41" s="543">
        <f>IF(ISERROR(F41/L41-1),"         /0",(F41/L41-1))</f>
        <v>-0.032804232804232836</v>
      </c>
      <c r="N41" s="469">
        <v>10640</v>
      </c>
      <c r="O41" s="466">
        <v>10401</v>
      </c>
      <c r="P41" s="465">
        <v>187</v>
      </c>
      <c r="Q41" s="542">
        <v>298</v>
      </c>
      <c r="R41" s="541">
        <f>SUM(N41:Q41)</f>
        <v>21526</v>
      </c>
      <c r="S41" s="468">
        <f>R41/$R$9</f>
        <v>0.013185329651617202</v>
      </c>
      <c r="T41" s="467">
        <v>10650</v>
      </c>
      <c r="U41" s="466">
        <v>9285</v>
      </c>
      <c r="V41" s="465">
        <v>739</v>
      </c>
      <c r="W41" s="542">
        <v>742</v>
      </c>
      <c r="X41" s="541">
        <f>SUM(T41:W41)</f>
        <v>21416</v>
      </c>
      <c r="Y41" s="464">
        <f>IF(ISERROR(R41/X41-1),"         /0",IF(R41/X41&gt;5,"  *  ",(R41/X41-1)))</f>
        <v>0.005136346656705371</v>
      </c>
    </row>
    <row r="42" spans="1:25" ht="18.75" customHeight="1">
      <c r="A42" s="471" t="s">
        <v>259</v>
      </c>
      <c r="B42" s="469">
        <v>930</v>
      </c>
      <c r="C42" s="466">
        <v>1023</v>
      </c>
      <c r="D42" s="465">
        <v>0</v>
      </c>
      <c r="E42" s="542">
        <v>0</v>
      </c>
      <c r="F42" s="541">
        <f>SUM(B42:E42)</f>
        <v>1953</v>
      </c>
      <c r="G42" s="468">
        <f>F42/$F$9</f>
        <v>0.003733882932350377</v>
      </c>
      <c r="H42" s="469">
        <v>1346</v>
      </c>
      <c r="I42" s="466">
        <v>753</v>
      </c>
      <c r="J42" s="465">
        <v>4</v>
      </c>
      <c r="K42" s="542">
        <v>4</v>
      </c>
      <c r="L42" s="541">
        <f>SUM(H42:K42)</f>
        <v>2107</v>
      </c>
      <c r="M42" s="543">
        <f>IF(ISERROR(F42/L42-1),"         /0",(F42/L42-1))</f>
        <v>-0.07308970099667778</v>
      </c>
      <c r="N42" s="469">
        <v>3657</v>
      </c>
      <c r="O42" s="466">
        <v>4135</v>
      </c>
      <c r="P42" s="465">
        <v>0</v>
      </c>
      <c r="Q42" s="542">
        <v>0</v>
      </c>
      <c r="R42" s="541">
        <f>SUM(N42:Q42)</f>
        <v>7792</v>
      </c>
      <c r="S42" s="468">
        <f>R42/$R$9</f>
        <v>0.004772836971355628</v>
      </c>
      <c r="T42" s="467">
        <v>4009</v>
      </c>
      <c r="U42" s="466">
        <v>4009</v>
      </c>
      <c r="V42" s="465">
        <v>120</v>
      </c>
      <c r="W42" s="542">
        <v>207</v>
      </c>
      <c r="X42" s="541">
        <f>SUM(T42:W42)</f>
        <v>8345</v>
      </c>
      <c r="Y42" s="464">
        <f>IF(ISERROR(R42/X42-1),"         /0",IF(R42/X42&gt;5,"  *  ",(R42/X42-1)))</f>
        <v>-0.06626722588376277</v>
      </c>
    </row>
    <row r="43" spans="1:25" ht="18.75" customHeight="1" thickBot="1">
      <c r="A43" s="471" t="s">
        <v>195</v>
      </c>
      <c r="B43" s="469">
        <v>76</v>
      </c>
      <c r="C43" s="466">
        <v>51</v>
      </c>
      <c r="D43" s="465">
        <v>0</v>
      </c>
      <c r="E43" s="542">
        <v>0</v>
      </c>
      <c r="F43" s="541">
        <f>SUM(B43:E43)</f>
        <v>127</v>
      </c>
      <c r="G43" s="468">
        <f>F43/$F$9</f>
        <v>0.0002428075434759334</v>
      </c>
      <c r="H43" s="469">
        <v>141</v>
      </c>
      <c r="I43" s="466">
        <v>204</v>
      </c>
      <c r="J43" s="465"/>
      <c r="K43" s="542"/>
      <c r="L43" s="541">
        <f>SUM(H43:K43)</f>
        <v>345</v>
      </c>
      <c r="M43" s="543">
        <f>IF(ISERROR(F43/L43-1),"         /0",(F43/L43-1))</f>
        <v>-0.6318840579710145</v>
      </c>
      <c r="N43" s="469">
        <v>369</v>
      </c>
      <c r="O43" s="466">
        <v>125</v>
      </c>
      <c r="P43" s="465"/>
      <c r="Q43" s="542"/>
      <c r="R43" s="541">
        <f>SUM(N43:Q43)</f>
        <v>494</v>
      </c>
      <c r="S43" s="468">
        <f>R43/$R$9</f>
        <v>0.00030259002359467145</v>
      </c>
      <c r="T43" s="467">
        <v>442</v>
      </c>
      <c r="U43" s="466">
        <v>541</v>
      </c>
      <c r="V43" s="465">
        <v>16</v>
      </c>
      <c r="W43" s="542">
        <v>18</v>
      </c>
      <c r="X43" s="541">
        <f>SUM(T43:W43)</f>
        <v>1017</v>
      </c>
      <c r="Y43" s="464">
        <f>IF(ISERROR(R43/X43-1),"         /0",IF(R43/X43&gt;5,"  *  ",(R43/X43-1)))</f>
        <v>-0.5142576204523107</v>
      </c>
    </row>
    <row r="44" spans="1:25" s="456" customFormat="1" ht="18.75" customHeight="1" thickBot="1">
      <c r="A44" s="540" t="s">
        <v>195</v>
      </c>
      <c r="B44" s="537">
        <v>896</v>
      </c>
      <c r="C44" s="536">
        <v>145</v>
      </c>
      <c r="D44" s="535">
        <v>3</v>
      </c>
      <c r="E44" s="534">
        <v>8</v>
      </c>
      <c r="F44" s="533">
        <f>SUM(B44:E44)</f>
        <v>1052</v>
      </c>
      <c r="G44" s="538">
        <f>F44/$F$9</f>
        <v>0.0020112876829659994</v>
      </c>
      <c r="H44" s="537">
        <v>1020</v>
      </c>
      <c r="I44" s="536">
        <v>454</v>
      </c>
      <c r="J44" s="535">
        <v>0</v>
      </c>
      <c r="K44" s="534">
        <v>0</v>
      </c>
      <c r="L44" s="533">
        <f>SUM(H44:K44)</f>
        <v>1474</v>
      </c>
      <c r="M44" s="539">
        <f>IF(ISERROR(F44/L44-1),"         /0",(F44/L44-1))</f>
        <v>-0.28629579375848035</v>
      </c>
      <c r="N44" s="537">
        <v>3244</v>
      </c>
      <c r="O44" s="536">
        <v>654</v>
      </c>
      <c r="P44" s="535">
        <v>1803</v>
      </c>
      <c r="Q44" s="534">
        <v>1854</v>
      </c>
      <c r="R44" s="533">
        <f>SUM(N44:Q44)</f>
        <v>7555</v>
      </c>
      <c r="S44" s="538">
        <f>R44/$R$9</f>
        <v>0.004627667263679642</v>
      </c>
      <c r="T44" s="537">
        <v>4136</v>
      </c>
      <c r="U44" s="536">
        <v>1244</v>
      </c>
      <c r="V44" s="535">
        <v>0</v>
      </c>
      <c r="W44" s="534">
        <v>0</v>
      </c>
      <c r="X44" s="533">
        <f>SUM(T44:W44)</f>
        <v>5380</v>
      </c>
      <c r="Y44" s="532">
        <f>IF(ISERROR(R44/X44-1),"         /0",IF(R44/X44&gt;5,"  *  ",(R44/X44-1)))</f>
        <v>0.4042750929368031</v>
      </c>
    </row>
    <row r="45" ht="15" thickTop="1">
      <c r="A45" s="235" t="s">
        <v>89</v>
      </c>
    </row>
    <row r="46" ht="14.25">
      <c r="A46" s="235" t="s">
        <v>194</v>
      </c>
    </row>
  </sheetData>
  <sheetProtection/>
  <mergeCells count="24">
    <mergeCell ref="X1:Y1"/>
    <mergeCell ref="A3:Y3"/>
    <mergeCell ref="A5:A8"/>
    <mergeCell ref="G6:G8"/>
    <mergeCell ref="B6:F6"/>
    <mergeCell ref="Y6:Y8"/>
    <mergeCell ref="V7:W7"/>
    <mergeCell ref="A4:Y4"/>
    <mergeCell ref="B5:M5"/>
    <mergeCell ref="N5:Y5"/>
    <mergeCell ref="L7:L8"/>
    <mergeCell ref="N7:O7"/>
    <mergeCell ref="F7:F8"/>
    <mergeCell ref="H6:L6"/>
    <mergeCell ref="P7:Q7"/>
    <mergeCell ref="T7:U7"/>
    <mergeCell ref="H7:I7"/>
    <mergeCell ref="J7:K7"/>
    <mergeCell ref="D7:E7"/>
    <mergeCell ref="B7:C7"/>
    <mergeCell ref="N6:R6"/>
    <mergeCell ref="T6:X6"/>
    <mergeCell ref="M6:M8"/>
    <mergeCell ref="S6:S8"/>
  </mergeCells>
  <conditionalFormatting sqref="Y45:Y65536 M45:M65536 Y3 M3 M5:M8 Y5:Y8">
    <cfRule type="cellIs" priority="1" dxfId="48" operator="lessThan" stopIfTrue="1">
      <formula>0</formula>
    </cfRule>
  </conditionalFormatting>
  <conditionalFormatting sqref="M9:M44 Y9:Y44">
    <cfRule type="cellIs" priority="2" dxfId="49" operator="lessThan" stopIfTrue="1">
      <formula>0</formula>
    </cfRule>
    <cfRule type="cellIs" priority="3" dxfId="50" operator="greaterThanOrEqual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0"/>
  </sheetPr>
  <dimension ref="A1:Y62"/>
  <sheetViews>
    <sheetView showGridLines="0" zoomScale="80" zoomScaleNormal="80" zoomScalePageLayoutView="0" workbookViewId="0" topLeftCell="A1">
      <selection activeCell="T11" sqref="T11:W23"/>
    </sheetView>
  </sheetViews>
  <sheetFormatPr defaultColWidth="8.00390625" defaultRowHeight="15"/>
  <cols>
    <col min="1" max="1" width="19.28125" style="294" customWidth="1"/>
    <col min="2" max="2" width="9.421875" style="294" bestFit="1" customWidth="1"/>
    <col min="3" max="3" width="9.7109375" style="294" bestFit="1" customWidth="1"/>
    <col min="4" max="4" width="8.00390625" style="294" bestFit="1" customWidth="1"/>
    <col min="5" max="5" width="9.7109375" style="294" bestFit="1" customWidth="1"/>
    <col min="6" max="6" width="9.421875" style="294" bestFit="1" customWidth="1"/>
    <col min="7" max="7" width="9.7109375" style="294" customWidth="1"/>
    <col min="8" max="8" width="9.28125" style="294" bestFit="1" customWidth="1"/>
    <col min="9" max="9" width="9.7109375" style="294" bestFit="1" customWidth="1"/>
    <col min="10" max="10" width="8.57421875" style="294" customWidth="1"/>
    <col min="11" max="11" width="9.7109375" style="294" bestFit="1" customWidth="1"/>
    <col min="12" max="12" width="9.28125" style="294" bestFit="1" customWidth="1"/>
    <col min="13" max="13" width="8.7109375" style="294" bestFit="1" customWidth="1"/>
    <col min="14" max="14" width="10.00390625" style="294" customWidth="1"/>
    <col min="15" max="15" width="10.8515625" style="294" customWidth="1"/>
    <col min="16" max="16" width="9.00390625" style="294" customWidth="1"/>
    <col min="17" max="17" width="10.8515625" style="294" customWidth="1"/>
    <col min="18" max="18" width="11.140625" style="294" bestFit="1" customWidth="1"/>
    <col min="19" max="19" width="9.140625" style="294" customWidth="1"/>
    <col min="20" max="20" width="10.421875" style="294" customWidth="1"/>
    <col min="21" max="23" width="10.28125" style="294" customWidth="1"/>
    <col min="24" max="24" width="11.140625" style="294" bestFit="1" customWidth="1"/>
    <col min="25" max="25" width="8.7109375" style="294" bestFit="1" customWidth="1"/>
    <col min="26" max="16384" width="8.00390625" style="294" customWidth="1"/>
  </cols>
  <sheetData>
    <row r="1" spans="24:25" ht="18.75" thickBot="1">
      <c r="X1" s="376" t="s">
        <v>32</v>
      </c>
      <c r="Y1" s="375"/>
    </row>
    <row r="2" ht="5.25" customHeight="1" thickBot="1"/>
    <row r="3" spans="1:25" ht="24.75" customHeight="1" thickTop="1">
      <c r="A3" s="531" t="s">
        <v>289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530"/>
      <c r="T3" s="530"/>
      <c r="U3" s="530"/>
      <c r="V3" s="530"/>
      <c r="W3" s="530"/>
      <c r="X3" s="530"/>
      <c r="Y3" s="529"/>
    </row>
    <row r="4" spans="1:25" ht="21" customHeight="1" thickBot="1">
      <c r="A4" s="371" t="s">
        <v>117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70"/>
      <c r="X4" s="370"/>
      <c r="Y4" s="369"/>
    </row>
    <row r="5" spans="1:25" s="523" customFormat="1" ht="15.75" customHeight="1" thickBot="1" thickTop="1">
      <c r="A5" s="391" t="s">
        <v>288</v>
      </c>
      <c r="B5" s="526" t="s">
        <v>76</v>
      </c>
      <c r="C5" s="525"/>
      <c r="D5" s="525"/>
      <c r="E5" s="525"/>
      <c r="F5" s="525"/>
      <c r="G5" s="525"/>
      <c r="H5" s="525"/>
      <c r="I5" s="525"/>
      <c r="J5" s="528"/>
      <c r="K5" s="528"/>
      <c r="L5" s="528"/>
      <c r="M5" s="527"/>
      <c r="N5" s="526" t="s">
        <v>75</v>
      </c>
      <c r="O5" s="525"/>
      <c r="P5" s="525"/>
      <c r="Q5" s="525"/>
      <c r="R5" s="525"/>
      <c r="S5" s="525"/>
      <c r="T5" s="525"/>
      <c r="U5" s="525"/>
      <c r="V5" s="525"/>
      <c r="W5" s="525"/>
      <c r="X5" s="525"/>
      <c r="Y5" s="524"/>
    </row>
    <row r="6" spans="1:25" s="334" customFormat="1" ht="26.25" customHeight="1">
      <c r="A6" s="390"/>
      <c r="B6" s="520" t="s">
        <v>74</v>
      </c>
      <c r="C6" s="519"/>
      <c r="D6" s="519"/>
      <c r="E6" s="519"/>
      <c r="F6" s="519"/>
      <c r="G6" s="583" t="s">
        <v>72</v>
      </c>
      <c r="H6" s="520" t="s">
        <v>73</v>
      </c>
      <c r="I6" s="519"/>
      <c r="J6" s="519"/>
      <c r="K6" s="519"/>
      <c r="L6" s="519"/>
      <c r="M6" s="522" t="s">
        <v>71</v>
      </c>
      <c r="N6" s="520" t="s">
        <v>115</v>
      </c>
      <c r="O6" s="519"/>
      <c r="P6" s="519"/>
      <c r="Q6" s="519"/>
      <c r="R6" s="519"/>
      <c r="S6" s="583" t="s">
        <v>72</v>
      </c>
      <c r="T6" s="520" t="s">
        <v>114</v>
      </c>
      <c r="U6" s="519"/>
      <c r="V6" s="519"/>
      <c r="W6" s="519"/>
      <c r="X6" s="519"/>
      <c r="Y6" s="593" t="s">
        <v>71</v>
      </c>
    </row>
    <row r="7" spans="1:25" s="334" customFormat="1" ht="26.25" customHeight="1">
      <c r="A7" s="389"/>
      <c r="B7" s="515" t="s">
        <v>26</v>
      </c>
      <c r="C7" s="513"/>
      <c r="D7" s="514" t="s">
        <v>25</v>
      </c>
      <c r="E7" s="513"/>
      <c r="F7" s="512" t="s">
        <v>21</v>
      </c>
      <c r="G7" s="579"/>
      <c r="H7" s="515" t="s">
        <v>26</v>
      </c>
      <c r="I7" s="513"/>
      <c r="J7" s="514" t="s">
        <v>25</v>
      </c>
      <c r="K7" s="513"/>
      <c r="L7" s="512" t="s">
        <v>21</v>
      </c>
      <c r="M7" s="517"/>
      <c r="N7" s="515" t="s">
        <v>26</v>
      </c>
      <c r="O7" s="513"/>
      <c r="P7" s="514" t="s">
        <v>25</v>
      </c>
      <c r="Q7" s="513"/>
      <c r="R7" s="512" t="s">
        <v>21</v>
      </c>
      <c r="S7" s="579"/>
      <c r="T7" s="515" t="s">
        <v>26</v>
      </c>
      <c r="U7" s="513"/>
      <c r="V7" s="514" t="s">
        <v>25</v>
      </c>
      <c r="W7" s="513"/>
      <c r="X7" s="512" t="s">
        <v>21</v>
      </c>
      <c r="Y7" s="592"/>
    </row>
    <row r="8" spans="1:25" s="503" customFormat="1" ht="28.5" thickBot="1">
      <c r="A8" s="388"/>
      <c r="B8" s="508" t="s">
        <v>23</v>
      </c>
      <c r="C8" s="506" t="s">
        <v>22</v>
      </c>
      <c r="D8" s="507" t="s">
        <v>23</v>
      </c>
      <c r="E8" s="506" t="s">
        <v>22</v>
      </c>
      <c r="F8" s="505"/>
      <c r="G8" s="573"/>
      <c r="H8" s="508" t="s">
        <v>23</v>
      </c>
      <c r="I8" s="506" t="s">
        <v>22</v>
      </c>
      <c r="J8" s="507" t="s">
        <v>23</v>
      </c>
      <c r="K8" s="506" t="s">
        <v>22</v>
      </c>
      <c r="L8" s="505"/>
      <c r="M8" s="510"/>
      <c r="N8" s="508" t="s">
        <v>23</v>
      </c>
      <c r="O8" s="506" t="s">
        <v>22</v>
      </c>
      <c r="P8" s="507" t="s">
        <v>23</v>
      </c>
      <c r="Q8" s="506" t="s">
        <v>22</v>
      </c>
      <c r="R8" s="505"/>
      <c r="S8" s="573"/>
      <c r="T8" s="508" t="s">
        <v>23</v>
      </c>
      <c r="U8" s="506" t="s">
        <v>22</v>
      </c>
      <c r="V8" s="507" t="s">
        <v>23</v>
      </c>
      <c r="W8" s="506" t="s">
        <v>22</v>
      </c>
      <c r="X8" s="505"/>
      <c r="Y8" s="591"/>
    </row>
    <row r="9" spans="1:25" s="323" customFormat="1" ht="18" customHeight="1" thickBot="1" thickTop="1">
      <c r="A9" s="590" t="s">
        <v>28</v>
      </c>
      <c r="B9" s="588">
        <f>B10+B24+B38+B45+B52+B60</f>
        <v>274306</v>
      </c>
      <c r="C9" s="587">
        <f>C10+C24+C38+C45+C52+C60</f>
        <v>245083</v>
      </c>
      <c r="D9" s="586">
        <f>D10+D24+D38+D45+D52+D60</f>
        <v>1853</v>
      </c>
      <c r="E9" s="587">
        <f>E10+E24+E38+E45+E52+E60</f>
        <v>1806</v>
      </c>
      <c r="F9" s="586">
        <f>SUM(B9:E9)</f>
        <v>523048</v>
      </c>
      <c r="G9" s="589">
        <f>F9/$F$9</f>
        <v>1</v>
      </c>
      <c r="H9" s="588">
        <f>H10+H24+H38+H45+H52+H60</f>
        <v>250371</v>
      </c>
      <c r="I9" s="587">
        <f>I10+I24+I38+I45+I52+I60</f>
        <v>216855</v>
      </c>
      <c r="J9" s="586">
        <f>J10+J24+J38+J45+J52+J60</f>
        <v>2662</v>
      </c>
      <c r="K9" s="587">
        <f>K10+K24+K38+K45+K52+K60</f>
        <v>1983</v>
      </c>
      <c r="L9" s="586">
        <f>SUM(H9:K9)</f>
        <v>471871</v>
      </c>
      <c r="M9" s="585">
        <f>IF(ISERROR(F9/L9-1),"         /0",(F9/L9-1))</f>
        <v>0.10845548889421042</v>
      </c>
      <c r="N9" s="588">
        <f>N10+N24+N38+N45+N52+N60</f>
        <v>847588</v>
      </c>
      <c r="O9" s="587">
        <f>O10+O24+O38+O45+O52+O60</f>
        <v>767540</v>
      </c>
      <c r="P9" s="586">
        <f>P10+P24+P38+P45+P52+P60</f>
        <v>8615</v>
      </c>
      <c r="Q9" s="587">
        <f>Q10+Q24+Q38+Q45+Q52+Q60</f>
        <v>8829</v>
      </c>
      <c r="R9" s="586">
        <f>SUM(N9:Q9)</f>
        <v>1632572</v>
      </c>
      <c r="S9" s="589">
        <f>R9/$R$9</f>
        <v>1</v>
      </c>
      <c r="T9" s="588">
        <f>T10+T24+T38+T45+T52+T60</f>
        <v>737374</v>
      </c>
      <c r="U9" s="587">
        <f>U10+U24+U38+U45+U52+U60</f>
        <v>666843</v>
      </c>
      <c r="V9" s="586">
        <f>V10+V24+V38+V45+V52+V60</f>
        <v>9410</v>
      </c>
      <c r="W9" s="587">
        <f>W10+W24+W38+W45+W52+W60</f>
        <v>9457</v>
      </c>
      <c r="X9" s="586">
        <f>SUM(T9:W9)</f>
        <v>1423084</v>
      </c>
      <c r="Y9" s="585">
        <f>IF(ISERROR(R9/X9-1),"         /0",(R9/X9-1))</f>
        <v>0.14720705172709403</v>
      </c>
    </row>
    <row r="10" spans="1:25" s="544" customFormat="1" ht="18.75" customHeight="1">
      <c r="A10" s="553" t="s">
        <v>256</v>
      </c>
      <c r="B10" s="550">
        <f>SUM(B11:B23)</f>
        <v>90558</v>
      </c>
      <c r="C10" s="549">
        <f>SUM(C11:C23)</f>
        <v>84657</v>
      </c>
      <c r="D10" s="548">
        <f>SUM(D11:D23)</f>
        <v>41</v>
      </c>
      <c r="E10" s="549">
        <f>SUM(E11:E23)</f>
        <v>3</v>
      </c>
      <c r="F10" s="548">
        <f>SUM(B10:E10)</f>
        <v>175259</v>
      </c>
      <c r="G10" s="551">
        <f>F10/$F$9</f>
        <v>0.33507249812636697</v>
      </c>
      <c r="H10" s="550">
        <f>SUM(H11:H23)</f>
        <v>95095</v>
      </c>
      <c r="I10" s="549">
        <f>SUM(I11:I23)</f>
        <v>80696</v>
      </c>
      <c r="J10" s="548">
        <f>SUM(J11:J23)</f>
        <v>260</v>
      </c>
      <c r="K10" s="549">
        <f>SUM(K11:K23)</f>
        <v>89</v>
      </c>
      <c r="L10" s="548">
        <f>SUM(H10:K10)</f>
        <v>176140</v>
      </c>
      <c r="M10" s="552">
        <f>IF(ISERROR(F10/L10-1),"         /0",(F10/L10-1))</f>
        <v>-0.005001703190643858</v>
      </c>
      <c r="N10" s="550">
        <f>SUM(N11:N23)</f>
        <v>276624</v>
      </c>
      <c r="O10" s="549">
        <f>SUM(O11:O23)</f>
        <v>263904</v>
      </c>
      <c r="P10" s="548">
        <f>SUM(P11:P23)</f>
        <v>647</v>
      </c>
      <c r="Q10" s="549">
        <f>SUM(Q11:Q23)</f>
        <v>553</v>
      </c>
      <c r="R10" s="548">
        <f>SUM(N10:Q10)</f>
        <v>541728</v>
      </c>
      <c r="S10" s="551">
        <f>R10/$R$9</f>
        <v>0.331824875105049</v>
      </c>
      <c r="T10" s="550">
        <f>SUM(T11:T23)</f>
        <v>271293</v>
      </c>
      <c r="U10" s="549">
        <f>SUM(U11:U23)</f>
        <v>255714</v>
      </c>
      <c r="V10" s="548">
        <f>SUM(V11:V23)</f>
        <v>1734</v>
      </c>
      <c r="W10" s="549">
        <f>SUM(W11:W23)</f>
        <v>1660</v>
      </c>
      <c r="X10" s="548">
        <f>SUM(T10:W10)</f>
        <v>530401</v>
      </c>
      <c r="Y10" s="545">
        <f>IF(ISERROR(R10/X10-1),"         /0",IF(R10/X10&gt;5,"  *  ",(R10/X10-1)))</f>
        <v>0.021355540430730624</v>
      </c>
    </row>
    <row r="11" spans="1:25" ht="18.75" customHeight="1">
      <c r="A11" s="471" t="s">
        <v>70</v>
      </c>
      <c r="B11" s="469">
        <v>36298</v>
      </c>
      <c r="C11" s="466">
        <v>32906</v>
      </c>
      <c r="D11" s="465">
        <v>38</v>
      </c>
      <c r="E11" s="466">
        <v>0</v>
      </c>
      <c r="F11" s="465">
        <f>SUM(B11:E11)</f>
        <v>69242</v>
      </c>
      <c r="G11" s="468">
        <f>F11/$F$9</f>
        <v>0.1323817316957526</v>
      </c>
      <c r="H11" s="469">
        <v>35781</v>
      </c>
      <c r="I11" s="466">
        <v>30918</v>
      </c>
      <c r="J11" s="465">
        <v>175</v>
      </c>
      <c r="K11" s="466">
        <v>77</v>
      </c>
      <c r="L11" s="465">
        <f>SUM(H11:K11)</f>
        <v>66951</v>
      </c>
      <c r="M11" s="470">
        <f>IF(ISERROR(F11/L11-1),"         /0",(F11/L11-1))</f>
        <v>0.03421905572732298</v>
      </c>
      <c r="N11" s="469">
        <v>105512</v>
      </c>
      <c r="O11" s="466">
        <v>101370</v>
      </c>
      <c r="P11" s="465">
        <v>644</v>
      </c>
      <c r="Q11" s="466">
        <v>550</v>
      </c>
      <c r="R11" s="465">
        <f>SUM(N11:Q11)</f>
        <v>208076</v>
      </c>
      <c r="S11" s="468">
        <f>R11/$R$9</f>
        <v>0.12745287803539446</v>
      </c>
      <c r="T11" s="469">
        <v>99698</v>
      </c>
      <c r="U11" s="466">
        <v>98459</v>
      </c>
      <c r="V11" s="465">
        <v>1562</v>
      </c>
      <c r="W11" s="466">
        <v>1647</v>
      </c>
      <c r="X11" s="465">
        <f>SUM(T11:W11)</f>
        <v>201366</v>
      </c>
      <c r="Y11" s="464">
        <f>IF(ISERROR(R11/X11-1),"         /0",IF(R11/X11&gt;5,"  *  ",(R11/X11-1)))</f>
        <v>0.03332240795367647</v>
      </c>
    </row>
    <row r="12" spans="1:25" ht="18.75" customHeight="1">
      <c r="A12" s="471" t="s">
        <v>113</v>
      </c>
      <c r="B12" s="469">
        <v>16451</v>
      </c>
      <c r="C12" s="466">
        <v>15582</v>
      </c>
      <c r="D12" s="465">
        <v>0</v>
      </c>
      <c r="E12" s="466">
        <v>0</v>
      </c>
      <c r="F12" s="465">
        <f>SUM(B12:E12)</f>
        <v>32033</v>
      </c>
      <c r="G12" s="468">
        <f>F12/$F$9</f>
        <v>0.06124294519814625</v>
      </c>
      <c r="H12" s="469">
        <v>17785</v>
      </c>
      <c r="I12" s="466">
        <v>15732</v>
      </c>
      <c r="J12" s="465"/>
      <c r="K12" s="466"/>
      <c r="L12" s="465">
        <f>SUM(H12:K12)</f>
        <v>33517</v>
      </c>
      <c r="M12" s="470">
        <f>IF(ISERROR(F12/L12-1),"         /0",(F12/L12-1))</f>
        <v>-0.04427603902497235</v>
      </c>
      <c r="N12" s="469">
        <v>50115</v>
      </c>
      <c r="O12" s="466">
        <v>49325</v>
      </c>
      <c r="P12" s="465"/>
      <c r="Q12" s="466"/>
      <c r="R12" s="465">
        <f>SUM(N12:Q12)</f>
        <v>99440</v>
      </c>
      <c r="S12" s="468">
        <f>R12/$R$9</f>
        <v>0.060910024182700674</v>
      </c>
      <c r="T12" s="469">
        <v>50828</v>
      </c>
      <c r="U12" s="466">
        <v>49778</v>
      </c>
      <c r="V12" s="465"/>
      <c r="W12" s="466"/>
      <c r="X12" s="465">
        <f>SUM(T12:W12)</f>
        <v>100606</v>
      </c>
      <c r="Y12" s="464">
        <f>IF(ISERROR(R12/X12-1),"         /0",IF(R12/X12&gt;5,"  *  ",(R12/X12-1)))</f>
        <v>-0.01158976601793138</v>
      </c>
    </row>
    <row r="13" spans="1:25" ht="18.75" customHeight="1">
      <c r="A13" s="471" t="s">
        <v>109</v>
      </c>
      <c r="B13" s="469">
        <v>10713</v>
      </c>
      <c r="C13" s="466">
        <v>9878</v>
      </c>
      <c r="D13" s="465">
        <v>0</v>
      </c>
      <c r="E13" s="466">
        <v>0</v>
      </c>
      <c r="F13" s="465">
        <f>SUM(B13:E13)</f>
        <v>20591</v>
      </c>
      <c r="G13" s="468">
        <f>F13/$F$9</f>
        <v>0.0393673238402594</v>
      </c>
      <c r="H13" s="469">
        <v>10272</v>
      </c>
      <c r="I13" s="466">
        <v>8550</v>
      </c>
      <c r="J13" s="465"/>
      <c r="K13" s="466"/>
      <c r="L13" s="465">
        <f>SUM(H13:K13)</f>
        <v>18822</v>
      </c>
      <c r="M13" s="470">
        <f>IF(ISERROR(F13/L13-1),"         /0",(F13/L13-1))</f>
        <v>0.09398576134310921</v>
      </c>
      <c r="N13" s="469">
        <v>34892</v>
      </c>
      <c r="O13" s="466">
        <v>31142</v>
      </c>
      <c r="P13" s="465"/>
      <c r="Q13" s="466"/>
      <c r="R13" s="465">
        <f>SUM(N13:Q13)</f>
        <v>66034</v>
      </c>
      <c r="S13" s="468">
        <f>R13/$R$9</f>
        <v>0.040447833234920114</v>
      </c>
      <c r="T13" s="469">
        <v>30688</v>
      </c>
      <c r="U13" s="466">
        <v>28312</v>
      </c>
      <c r="V13" s="465"/>
      <c r="W13" s="466"/>
      <c r="X13" s="465">
        <f>SUM(T13:W13)</f>
        <v>59000</v>
      </c>
      <c r="Y13" s="464">
        <f>IF(ISERROR(R13/X13-1),"         /0",IF(R13/X13&gt;5,"  *  ",(R13/X13-1)))</f>
        <v>0.11922033898305084</v>
      </c>
    </row>
    <row r="14" spans="1:25" ht="18.75" customHeight="1">
      <c r="A14" s="471" t="s">
        <v>106</v>
      </c>
      <c r="B14" s="469">
        <v>8670</v>
      </c>
      <c r="C14" s="466">
        <v>8669</v>
      </c>
      <c r="D14" s="465">
        <v>0</v>
      </c>
      <c r="E14" s="466">
        <v>0</v>
      </c>
      <c r="F14" s="465">
        <f>SUM(B14:E14)</f>
        <v>17339</v>
      </c>
      <c r="G14" s="468">
        <f>F14/$F$9</f>
        <v>0.03314992123093865</v>
      </c>
      <c r="H14" s="469">
        <v>7809</v>
      </c>
      <c r="I14" s="466">
        <v>7779</v>
      </c>
      <c r="J14" s="465"/>
      <c r="K14" s="466"/>
      <c r="L14" s="465">
        <f>SUM(H14:K14)</f>
        <v>15588</v>
      </c>
      <c r="M14" s="470">
        <f>IF(ISERROR(F14/L14-1),"         /0",(F14/L14-1))</f>
        <v>0.11232999743392358</v>
      </c>
      <c r="N14" s="469">
        <v>24261</v>
      </c>
      <c r="O14" s="466">
        <v>25328</v>
      </c>
      <c r="P14" s="465"/>
      <c r="Q14" s="466"/>
      <c r="R14" s="465">
        <f>SUM(N14:Q14)</f>
        <v>49589</v>
      </c>
      <c r="S14" s="468">
        <f>R14/$R$9</f>
        <v>0.030374770607360657</v>
      </c>
      <c r="T14" s="469">
        <v>21329</v>
      </c>
      <c r="U14" s="466">
        <v>23743</v>
      </c>
      <c r="V14" s="465"/>
      <c r="W14" s="466"/>
      <c r="X14" s="465">
        <f>SUM(T14:W14)</f>
        <v>45072</v>
      </c>
      <c r="Y14" s="464">
        <f>IF(ISERROR(R14/X14-1),"         /0",IF(R14/X14&gt;5,"  *  ",(R14/X14-1)))</f>
        <v>0.10021742988995386</v>
      </c>
    </row>
    <row r="15" spans="1:25" ht="18.75" customHeight="1">
      <c r="A15" s="471" t="s">
        <v>102</v>
      </c>
      <c r="B15" s="469">
        <v>5533</v>
      </c>
      <c r="C15" s="466">
        <v>6129</v>
      </c>
      <c r="D15" s="465">
        <v>0</v>
      </c>
      <c r="E15" s="466">
        <v>0</v>
      </c>
      <c r="F15" s="465">
        <f>SUM(B15:E15)</f>
        <v>11662</v>
      </c>
      <c r="G15" s="468">
        <f>F15/$F$9</f>
        <v>0.022296232850522322</v>
      </c>
      <c r="H15" s="469">
        <v>6376</v>
      </c>
      <c r="I15" s="466">
        <v>5615</v>
      </c>
      <c r="J15" s="465"/>
      <c r="K15" s="466"/>
      <c r="L15" s="465">
        <f>SUM(H15:K15)</f>
        <v>11991</v>
      </c>
      <c r="M15" s="470">
        <f>IF(ISERROR(F15/L15-1),"         /0",(F15/L15-1))</f>
        <v>-0.02743724460011676</v>
      </c>
      <c r="N15" s="469">
        <v>15147</v>
      </c>
      <c r="O15" s="466">
        <v>15296</v>
      </c>
      <c r="P15" s="465"/>
      <c r="Q15" s="466"/>
      <c r="R15" s="465">
        <f>SUM(N15:Q15)</f>
        <v>30443</v>
      </c>
      <c r="S15" s="468">
        <f>R15/$R$9</f>
        <v>0.018647263336624663</v>
      </c>
      <c r="T15" s="469">
        <v>19432</v>
      </c>
      <c r="U15" s="466">
        <v>18177</v>
      </c>
      <c r="V15" s="465"/>
      <c r="W15" s="466"/>
      <c r="X15" s="465">
        <f>SUM(T15:W15)</f>
        <v>37609</v>
      </c>
      <c r="Y15" s="464">
        <f>IF(ISERROR(R15/X15-1),"         /0",IF(R15/X15&gt;5,"  *  ",(R15/X15-1)))</f>
        <v>-0.19053949852428942</v>
      </c>
    </row>
    <row r="16" spans="1:25" ht="18.75" customHeight="1">
      <c r="A16" s="471" t="s">
        <v>98</v>
      </c>
      <c r="B16" s="469">
        <v>3140</v>
      </c>
      <c r="C16" s="466">
        <v>3182</v>
      </c>
      <c r="D16" s="465">
        <v>0</v>
      </c>
      <c r="E16" s="466">
        <v>0</v>
      </c>
      <c r="F16" s="465">
        <f>SUM(B16:E16)</f>
        <v>6322</v>
      </c>
      <c r="G16" s="468">
        <f>F16/$F$9</f>
        <v>0.0120868448020067</v>
      </c>
      <c r="H16" s="469">
        <v>3737</v>
      </c>
      <c r="I16" s="466">
        <v>3114</v>
      </c>
      <c r="J16" s="465"/>
      <c r="K16" s="466"/>
      <c r="L16" s="465">
        <f>SUM(H16:K16)</f>
        <v>6851</v>
      </c>
      <c r="M16" s="470">
        <f>IF(ISERROR(F16/L16-1),"         /0",(F16/L16-1))</f>
        <v>-0.07721500510874324</v>
      </c>
      <c r="N16" s="469">
        <v>9674</v>
      </c>
      <c r="O16" s="466">
        <v>9861</v>
      </c>
      <c r="P16" s="465"/>
      <c r="Q16" s="466"/>
      <c r="R16" s="465">
        <f>SUM(N16:Q16)</f>
        <v>19535</v>
      </c>
      <c r="S16" s="468">
        <f>R16/$R$9</f>
        <v>0.011965781601056493</v>
      </c>
      <c r="T16" s="469">
        <v>11064</v>
      </c>
      <c r="U16" s="466">
        <v>10442</v>
      </c>
      <c r="V16" s="465"/>
      <c r="W16" s="466"/>
      <c r="X16" s="465">
        <f>SUM(T16:W16)</f>
        <v>21506</v>
      </c>
      <c r="Y16" s="464">
        <f>IF(ISERROR(R16/X16-1),"         /0",IF(R16/X16&gt;5,"  *  ",(R16/X16-1)))</f>
        <v>-0.09164884218357672</v>
      </c>
    </row>
    <row r="17" spans="1:25" ht="18.75" customHeight="1">
      <c r="A17" s="471" t="s">
        <v>69</v>
      </c>
      <c r="B17" s="469">
        <v>3115</v>
      </c>
      <c r="C17" s="466">
        <v>2839</v>
      </c>
      <c r="D17" s="465">
        <v>0</v>
      </c>
      <c r="E17" s="466">
        <v>0</v>
      </c>
      <c r="F17" s="465">
        <f>SUM(B17:E17)</f>
        <v>5954</v>
      </c>
      <c r="G17" s="468">
        <f>F17/$F$9</f>
        <v>0.011383276487052814</v>
      </c>
      <c r="H17" s="469">
        <v>5583</v>
      </c>
      <c r="I17" s="466">
        <v>4532</v>
      </c>
      <c r="J17" s="465"/>
      <c r="K17" s="466"/>
      <c r="L17" s="465">
        <f>SUM(H17:K17)</f>
        <v>10115</v>
      </c>
      <c r="M17" s="470">
        <f>IF(ISERROR(F17/L17-1),"         /0",(F17/L17-1))</f>
        <v>-0.4113692535837865</v>
      </c>
      <c r="N17" s="469">
        <v>17074</v>
      </c>
      <c r="O17" s="466">
        <v>14765</v>
      </c>
      <c r="P17" s="465"/>
      <c r="Q17" s="466"/>
      <c r="R17" s="465">
        <f>SUM(N17:Q17)</f>
        <v>31839</v>
      </c>
      <c r="S17" s="468">
        <f>R17/$R$9</f>
        <v>0.019502355791965072</v>
      </c>
      <c r="T17" s="469">
        <v>12807</v>
      </c>
      <c r="U17" s="466">
        <v>11720</v>
      </c>
      <c r="V17" s="465"/>
      <c r="W17" s="466"/>
      <c r="X17" s="465">
        <f>SUM(T17:W17)</f>
        <v>24527</v>
      </c>
      <c r="Y17" s="464">
        <f>IF(ISERROR(R17/X17-1),"         /0",IF(R17/X17&gt;5,"  *  ",(R17/X17-1)))</f>
        <v>0.2981204387002079</v>
      </c>
    </row>
    <row r="18" spans="1:25" ht="18.75" customHeight="1">
      <c r="A18" s="471" t="s">
        <v>96</v>
      </c>
      <c r="B18" s="469">
        <v>2876</v>
      </c>
      <c r="C18" s="466">
        <v>2110</v>
      </c>
      <c r="D18" s="465">
        <v>0</v>
      </c>
      <c r="E18" s="466">
        <v>0</v>
      </c>
      <c r="F18" s="465">
        <f>SUM(B18:E18)</f>
        <v>4986</v>
      </c>
      <c r="G18" s="468">
        <f>F18/$F$9</f>
        <v>0.009532585919456722</v>
      </c>
      <c r="H18" s="469">
        <v>2697</v>
      </c>
      <c r="I18" s="466">
        <v>1931</v>
      </c>
      <c r="J18" s="465"/>
      <c r="K18" s="466"/>
      <c r="L18" s="465">
        <f>SUM(H18:K18)</f>
        <v>4628</v>
      </c>
      <c r="M18" s="470">
        <f>IF(ISERROR(F18/L18-1),"         /0",(F18/L18-1))</f>
        <v>0.07735522904062231</v>
      </c>
      <c r="N18" s="469">
        <v>8464</v>
      </c>
      <c r="O18" s="466">
        <v>6840</v>
      </c>
      <c r="P18" s="465"/>
      <c r="Q18" s="466"/>
      <c r="R18" s="465">
        <f>SUM(N18:Q18)</f>
        <v>15304</v>
      </c>
      <c r="S18" s="468">
        <f>R18/$R$9</f>
        <v>0.009374165427313466</v>
      </c>
      <c r="T18" s="469">
        <v>7539</v>
      </c>
      <c r="U18" s="466">
        <v>6301</v>
      </c>
      <c r="V18" s="465"/>
      <c r="W18" s="466"/>
      <c r="X18" s="465">
        <f>SUM(T18:W18)</f>
        <v>13840</v>
      </c>
      <c r="Y18" s="464">
        <f>IF(ISERROR(R18/X18-1),"         /0",IF(R18/X18&gt;5,"  *  ",(R18/X18-1)))</f>
        <v>0.10578034682080917</v>
      </c>
    </row>
    <row r="19" spans="1:25" ht="18.75" customHeight="1">
      <c r="A19" s="471" t="s">
        <v>103</v>
      </c>
      <c r="B19" s="469">
        <v>1897</v>
      </c>
      <c r="C19" s="466">
        <v>1904</v>
      </c>
      <c r="D19" s="465">
        <v>0</v>
      </c>
      <c r="E19" s="466">
        <v>0</v>
      </c>
      <c r="F19" s="465">
        <f>SUM(B19:E19)</f>
        <v>3801</v>
      </c>
      <c r="G19" s="468">
        <f>F19/$F$9</f>
        <v>0.007267019470488368</v>
      </c>
      <c r="H19" s="469">
        <v>1361</v>
      </c>
      <c r="I19" s="466">
        <v>1248</v>
      </c>
      <c r="J19" s="465"/>
      <c r="K19" s="466"/>
      <c r="L19" s="465">
        <f>SUM(H19:K19)</f>
        <v>2609</v>
      </c>
      <c r="M19" s="470">
        <f>IF(ISERROR(F19/L19-1),"         /0",(F19/L19-1))</f>
        <v>0.45688003066308935</v>
      </c>
      <c r="N19" s="469">
        <v>5258</v>
      </c>
      <c r="O19" s="466">
        <v>5783</v>
      </c>
      <c r="P19" s="465"/>
      <c r="Q19" s="466"/>
      <c r="R19" s="465">
        <f>SUM(N19:Q19)</f>
        <v>11041</v>
      </c>
      <c r="S19" s="468">
        <f>R19/$R$9</f>
        <v>0.006762948280382121</v>
      </c>
      <c r="T19" s="469">
        <v>4184</v>
      </c>
      <c r="U19" s="466">
        <v>4585</v>
      </c>
      <c r="V19" s="465"/>
      <c r="W19" s="466"/>
      <c r="X19" s="465">
        <f>SUM(T19:W19)</f>
        <v>8769</v>
      </c>
      <c r="Y19" s="464">
        <f>IF(ISERROR(R19/X19-1),"         /0",IF(R19/X19&gt;5,"  *  ",(R19/X19-1)))</f>
        <v>0.25909453757555023</v>
      </c>
    </row>
    <row r="20" spans="1:25" ht="18.75" customHeight="1">
      <c r="A20" s="471" t="s">
        <v>111</v>
      </c>
      <c r="B20" s="469">
        <v>1257</v>
      </c>
      <c r="C20" s="466">
        <v>1208</v>
      </c>
      <c r="D20" s="465">
        <v>0</v>
      </c>
      <c r="E20" s="466">
        <v>0</v>
      </c>
      <c r="F20" s="465">
        <f>SUM(B20:E20)</f>
        <v>2465</v>
      </c>
      <c r="G20" s="468">
        <f>F20/$F$9</f>
        <v>0.004712760587938392</v>
      </c>
      <c r="H20" s="469">
        <v>1680</v>
      </c>
      <c r="I20" s="466">
        <v>1208</v>
      </c>
      <c r="J20" s="465"/>
      <c r="K20" s="466"/>
      <c r="L20" s="465">
        <f>SUM(H20:K20)</f>
        <v>2888</v>
      </c>
      <c r="M20" s="470">
        <f>IF(ISERROR(F20/L20-1),"         /0",(F20/L20-1))</f>
        <v>-0.1464681440443213</v>
      </c>
      <c r="N20" s="469">
        <v>4119</v>
      </c>
      <c r="O20" s="466">
        <v>3357</v>
      </c>
      <c r="P20" s="465"/>
      <c r="Q20" s="466"/>
      <c r="R20" s="465">
        <f>SUM(N20:Q20)</f>
        <v>7476</v>
      </c>
      <c r="S20" s="468">
        <f>R20/$R$9</f>
        <v>0.00457927736112098</v>
      </c>
      <c r="T20" s="469">
        <v>4776</v>
      </c>
      <c r="U20" s="466">
        <v>3767</v>
      </c>
      <c r="V20" s="465"/>
      <c r="W20" s="466"/>
      <c r="X20" s="465">
        <f>SUM(T20:W20)</f>
        <v>8543</v>
      </c>
      <c r="Y20" s="464">
        <f>IF(ISERROR(R20/X20-1),"         /0",IF(R20/X20&gt;5,"  *  ",(R20/X20-1)))</f>
        <v>-0.12489757696359594</v>
      </c>
    </row>
    <row r="21" spans="1:25" ht="18.75" customHeight="1">
      <c r="A21" s="471" t="s">
        <v>101</v>
      </c>
      <c r="B21" s="469">
        <v>345</v>
      </c>
      <c r="C21" s="466">
        <v>250</v>
      </c>
      <c r="D21" s="465">
        <v>0</v>
      </c>
      <c r="E21" s="466">
        <v>0</v>
      </c>
      <c r="F21" s="465">
        <f>SUM(B21:E21)</f>
        <v>595</v>
      </c>
      <c r="G21" s="468">
        <f>F21/$F$9</f>
        <v>0.0011375629005368532</v>
      </c>
      <c r="H21" s="469">
        <v>64</v>
      </c>
      <c r="I21" s="466">
        <v>69</v>
      </c>
      <c r="J21" s="465"/>
      <c r="K21" s="466"/>
      <c r="L21" s="465">
        <f>SUM(H21:K21)</f>
        <v>133</v>
      </c>
      <c r="M21" s="470">
        <f>IF(ISERROR(F21/L21-1),"         /0",(F21/L21-1))</f>
        <v>3.473684210526316</v>
      </c>
      <c r="N21" s="469">
        <v>1186</v>
      </c>
      <c r="O21" s="466">
        <v>837</v>
      </c>
      <c r="P21" s="465"/>
      <c r="Q21" s="466"/>
      <c r="R21" s="465">
        <f>SUM(N21:Q21)</f>
        <v>2023</v>
      </c>
      <c r="S21" s="468">
        <f>R21/$R$9</f>
        <v>0.0012391490237490292</v>
      </c>
      <c r="T21" s="469">
        <v>308</v>
      </c>
      <c r="U21" s="466">
        <v>430</v>
      </c>
      <c r="V21" s="465"/>
      <c r="W21" s="466"/>
      <c r="X21" s="465">
        <f>SUM(T21:W21)</f>
        <v>738</v>
      </c>
      <c r="Y21" s="464">
        <f>IF(ISERROR(R21/X21-1),"         /0",IF(R21/X21&gt;5,"  *  ",(R21/X21-1)))</f>
        <v>1.741192411924119</v>
      </c>
    </row>
    <row r="22" spans="1:25" ht="18.75" customHeight="1">
      <c r="A22" s="471" t="s">
        <v>94</v>
      </c>
      <c r="B22" s="469">
        <v>263</v>
      </c>
      <c r="C22" s="466">
        <v>0</v>
      </c>
      <c r="D22" s="465">
        <v>0</v>
      </c>
      <c r="E22" s="466">
        <v>0</v>
      </c>
      <c r="F22" s="465">
        <f>SUM(B22:E22)</f>
        <v>263</v>
      </c>
      <c r="G22" s="468">
        <f>F22/$F$9</f>
        <v>0.0005028219207414998</v>
      </c>
      <c r="H22" s="469"/>
      <c r="I22" s="466"/>
      <c r="J22" s="465"/>
      <c r="K22" s="466"/>
      <c r="L22" s="465">
        <f>SUM(H22:K22)</f>
        <v>0</v>
      </c>
      <c r="M22" s="470" t="str">
        <f>IF(ISERROR(F22/L22-1),"         /0",(F22/L22-1))</f>
        <v>         /0</v>
      </c>
      <c r="N22" s="469">
        <v>922</v>
      </c>
      <c r="O22" s="466"/>
      <c r="P22" s="465"/>
      <c r="Q22" s="466"/>
      <c r="R22" s="465">
        <f>SUM(N22:Q22)</f>
        <v>922</v>
      </c>
      <c r="S22" s="468">
        <f>R22/$R$9</f>
        <v>0.0005647530399884354</v>
      </c>
      <c r="T22" s="469"/>
      <c r="U22" s="466"/>
      <c r="V22" s="465"/>
      <c r="W22" s="466"/>
      <c r="X22" s="465">
        <f>SUM(T22:W22)</f>
        <v>0</v>
      </c>
      <c r="Y22" s="464" t="str">
        <f>IF(ISERROR(R22/X22-1),"         /0",IF(R22/X22&gt;5,"  *  ",(R22/X22-1)))</f>
        <v>         /0</v>
      </c>
    </row>
    <row r="23" spans="1:25" ht="18.75" customHeight="1" thickBot="1">
      <c r="A23" s="471" t="s">
        <v>41</v>
      </c>
      <c r="B23" s="469">
        <v>0</v>
      </c>
      <c r="C23" s="466">
        <v>0</v>
      </c>
      <c r="D23" s="465">
        <v>3</v>
      </c>
      <c r="E23" s="466">
        <v>3</v>
      </c>
      <c r="F23" s="465">
        <f>SUM(B23:E23)</f>
        <v>6</v>
      </c>
      <c r="G23" s="468">
        <f>F23/$F$9</f>
        <v>1.1471222526422049E-05</v>
      </c>
      <c r="H23" s="469">
        <v>1950</v>
      </c>
      <c r="I23" s="466">
        <v>0</v>
      </c>
      <c r="J23" s="465">
        <v>85</v>
      </c>
      <c r="K23" s="466">
        <v>12</v>
      </c>
      <c r="L23" s="465">
        <f>SUM(H23:K23)</f>
        <v>2047</v>
      </c>
      <c r="M23" s="470">
        <f>IF(ISERROR(F23/L23-1),"         /0",(F23/L23-1))</f>
        <v>-0.9970688812896922</v>
      </c>
      <c r="N23" s="469">
        <v>0</v>
      </c>
      <c r="O23" s="466">
        <v>0</v>
      </c>
      <c r="P23" s="465">
        <v>3</v>
      </c>
      <c r="Q23" s="466">
        <v>3</v>
      </c>
      <c r="R23" s="465">
        <f>SUM(N23:Q23)</f>
        <v>6</v>
      </c>
      <c r="S23" s="468">
        <f>R23/$R$9</f>
        <v>3.675182472809775E-06</v>
      </c>
      <c r="T23" s="469">
        <v>8640</v>
      </c>
      <c r="U23" s="466">
        <v>0</v>
      </c>
      <c r="V23" s="465">
        <v>172</v>
      </c>
      <c r="W23" s="466">
        <v>13</v>
      </c>
      <c r="X23" s="465">
        <f>SUM(T23:W23)</f>
        <v>8825</v>
      </c>
      <c r="Y23" s="464">
        <f>IF(ISERROR(R23/X23-1),"         /0",IF(R23/X23&gt;5,"  *  ",(R23/X23-1)))</f>
        <v>-0.9993201133144476</v>
      </c>
    </row>
    <row r="24" spans="1:25" s="544" customFormat="1" ht="18.75" customHeight="1">
      <c r="A24" s="553" t="s">
        <v>239</v>
      </c>
      <c r="B24" s="550">
        <f>SUM(B25:B37)</f>
        <v>82160</v>
      </c>
      <c r="C24" s="549">
        <f>SUM(C25:C37)</f>
        <v>75941</v>
      </c>
      <c r="D24" s="548">
        <f>SUM(D25:D37)</f>
        <v>1076</v>
      </c>
      <c r="E24" s="549">
        <f>SUM(E25:E37)</f>
        <v>1084</v>
      </c>
      <c r="F24" s="548">
        <f>SUM(B24:E24)</f>
        <v>160261</v>
      </c>
      <c r="G24" s="551">
        <f>F24/$F$9</f>
        <v>0.306398265551154</v>
      </c>
      <c r="H24" s="550">
        <f>SUM(H25:H37)</f>
        <v>67038</v>
      </c>
      <c r="I24" s="549">
        <f>SUM(I25:I37)</f>
        <v>61960</v>
      </c>
      <c r="J24" s="548">
        <f>SUM(J25:J37)</f>
        <v>940</v>
      </c>
      <c r="K24" s="549">
        <f>SUM(K25:K37)</f>
        <v>1010</v>
      </c>
      <c r="L24" s="548">
        <f>SUM(H24:K24)</f>
        <v>130948</v>
      </c>
      <c r="M24" s="552">
        <f>IF(ISERROR(F24/L24-1),"         /0",(F24/L24-1))</f>
        <v>0.22385221614686746</v>
      </c>
      <c r="N24" s="550">
        <f>SUM(N25:N37)</f>
        <v>240039</v>
      </c>
      <c r="O24" s="549">
        <f>SUM(O25:O37)</f>
        <v>230169</v>
      </c>
      <c r="P24" s="548">
        <f>SUM(P25:P37)</f>
        <v>1780</v>
      </c>
      <c r="Q24" s="549">
        <f>SUM(Q25:Q37)</f>
        <v>1678</v>
      </c>
      <c r="R24" s="548">
        <f>SUM(N24:Q24)</f>
        <v>473666</v>
      </c>
      <c r="S24" s="551">
        <f>R24/$R$9</f>
        <v>0.2901348301943191</v>
      </c>
      <c r="T24" s="550">
        <f>SUM(T25:T37)</f>
        <v>196585</v>
      </c>
      <c r="U24" s="549">
        <f>SUM(U25:U37)</f>
        <v>186395</v>
      </c>
      <c r="V24" s="548">
        <f>SUM(V25:V37)</f>
        <v>2470</v>
      </c>
      <c r="W24" s="549">
        <f>SUM(W25:W37)</f>
        <v>2167</v>
      </c>
      <c r="X24" s="548">
        <f>SUM(T24:W24)</f>
        <v>387617</v>
      </c>
      <c r="Y24" s="545">
        <f>IF(ISERROR(R24/X24-1),"         /0",IF(R24/X24&gt;5,"  *  ",(R24/X24-1)))</f>
        <v>0.2219949073441052</v>
      </c>
    </row>
    <row r="25" spans="1:25" ht="18.75" customHeight="1">
      <c r="A25" s="486" t="s">
        <v>70</v>
      </c>
      <c r="B25" s="483">
        <v>29856</v>
      </c>
      <c r="C25" s="481">
        <v>28127</v>
      </c>
      <c r="D25" s="482">
        <v>88</v>
      </c>
      <c r="E25" s="481">
        <v>0</v>
      </c>
      <c r="F25" s="482">
        <f>SUM(B25:E25)</f>
        <v>58071</v>
      </c>
      <c r="G25" s="484">
        <f>F25/$F$9</f>
        <v>0.1110242272219758</v>
      </c>
      <c r="H25" s="483">
        <v>30149</v>
      </c>
      <c r="I25" s="481">
        <v>30059</v>
      </c>
      <c r="J25" s="482">
        <v>29</v>
      </c>
      <c r="K25" s="481"/>
      <c r="L25" s="482">
        <f>SUM(H25:K25)</f>
        <v>60237</v>
      </c>
      <c r="M25" s="485">
        <f>IF(ISERROR(F25/L25-1),"         /0",(F25/L25-1))</f>
        <v>-0.03595796603416501</v>
      </c>
      <c r="N25" s="483">
        <v>86277</v>
      </c>
      <c r="O25" s="481">
        <v>82616</v>
      </c>
      <c r="P25" s="482">
        <v>295</v>
      </c>
      <c r="Q25" s="481">
        <v>191</v>
      </c>
      <c r="R25" s="482">
        <f>SUM(N25:Q25)</f>
        <v>169379</v>
      </c>
      <c r="S25" s="484">
        <f>R25/$R$9</f>
        <v>0.10374978867700782</v>
      </c>
      <c r="T25" s="483">
        <v>88008</v>
      </c>
      <c r="U25" s="481">
        <v>86584</v>
      </c>
      <c r="V25" s="482">
        <v>124</v>
      </c>
      <c r="W25" s="481"/>
      <c r="X25" s="482">
        <f>SUM(T25:W25)</f>
        <v>174716</v>
      </c>
      <c r="Y25" s="480">
        <f>IF(ISERROR(R25/X25-1),"         /0",IF(R25/X25&gt;5,"  *  ",(R25/X25-1)))</f>
        <v>-0.030546715813090985</v>
      </c>
    </row>
    <row r="26" spans="1:25" ht="18.75" customHeight="1">
      <c r="A26" s="486" t="s">
        <v>110</v>
      </c>
      <c r="B26" s="483">
        <v>12015</v>
      </c>
      <c r="C26" s="481">
        <v>12724</v>
      </c>
      <c r="D26" s="482">
        <v>0</v>
      </c>
      <c r="E26" s="481">
        <v>0</v>
      </c>
      <c r="F26" s="482">
        <f>SUM(B26:E26)</f>
        <v>24739</v>
      </c>
      <c r="G26" s="484">
        <f>F26/$F$9</f>
        <v>0.04729776234685918</v>
      </c>
      <c r="H26" s="483">
        <v>1675</v>
      </c>
      <c r="I26" s="481">
        <v>1667</v>
      </c>
      <c r="J26" s="482">
        <v>232</v>
      </c>
      <c r="K26" s="481">
        <v>232</v>
      </c>
      <c r="L26" s="482">
        <f>SUM(H26:K26)</f>
        <v>3806</v>
      </c>
      <c r="M26" s="485">
        <f>IF(ISERROR(F26/L26-1),"         /0",(F26/L26-1))</f>
        <v>5.5</v>
      </c>
      <c r="N26" s="483">
        <v>35730</v>
      </c>
      <c r="O26" s="481">
        <v>36016</v>
      </c>
      <c r="P26" s="482">
        <v>477</v>
      </c>
      <c r="Q26" s="481">
        <v>388</v>
      </c>
      <c r="R26" s="482">
        <f>SUM(N26:Q26)</f>
        <v>72611</v>
      </c>
      <c r="S26" s="484">
        <f>R26/$R$9</f>
        <v>0.044476445755531765</v>
      </c>
      <c r="T26" s="483">
        <v>4591</v>
      </c>
      <c r="U26" s="481">
        <v>4515</v>
      </c>
      <c r="V26" s="482">
        <v>232</v>
      </c>
      <c r="W26" s="481">
        <v>232</v>
      </c>
      <c r="X26" s="482">
        <f>SUM(T26:W26)</f>
        <v>9570</v>
      </c>
      <c r="Y26" s="480" t="str">
        <f>IF(ISERROR(R26/X26-1),"         /0",IF(R26/X26&gt;5,"  *  ",(R26/X26-1)))</f>
        <v>  *  </v>
      </c>
    </row>
    <row r="27" spans="1:25" ht="18.75" customHeight="1">
      <c r="A27" s="486" t="s">
        <v>108</v>
      </c>
      <c r="B27" s="483">
        <v>10146</v>
      </c>
      <c r="C27" s="481">
        <v>8636</v>
      </c>
      <c r="D27" s="482">
        <v>0</v>
      </c>
      <c r="E27" s="481">
        <v>0</v>
      </c>
      <c r="F27" s="482">
        <f>SUM(B27:E27)</f>
        <v>18782</v>
      </c>
      <c r="G27" s="484">
        <f>F27/$F$9</f>
        <v>0.035908750248543155</v>
      </c>
      <c r="H27" s="483">
        <v>9007</v>
      </c>
      <c r="I27" s="481">
        <v>7421</v>
      </c>
      <c r="J27" s="482"/>
      <c r="K27" s="481"/>
      <c r="L27" s="482">
        <f>SUM(H27:K27)</f>
        <v>16428</v>
      </c>
      <c r="M27" s="485">
        <f>IF(ISERROR(F27/L27-1),"         /0",(F27/L27-1))</f>
        <v>0.1432919405892379</v>
      </c>
      <c r="N27" s="483">
        <v>29092</v>
      </c>
      <c r="O27" s="481">
        <v>28292</v>
      </c>
      <c r="P27" s="482"/>
      <c r="Q27" s="481"/>
      <c r="R27" s="482">
        <f>SUM(N27:Q27)</f>
        <v>57384</v>
      </c>
      <c r="S27" s="484">
        <f>R27/$R$9</f>
        <v>0.035149445169952685</v>
      </c>
      <c r="T27" s="483">
        <v>23826</v>
      </c>
      <c r="U27" s="481">
        <v>22310</v>
      </c>
      <c r="V27" s="482"/>
      <c r="W27" s="481"/>
      <c r="X27" s="482">
        <f>SUM(T27:W27)</f>
        <v>46136</v>
      </c>
      <c r="Y27" s="480">
        <f>IF(ISERROR(R27/X27-1),"         /0",IF(R27/X27&gt;5,"  *  ",(R27/X27-1)))</f>
        <v>0.2438009363620599</v>
      </c>
    </row>
    <row r="28" spans="1:25" ht="18.75" customHeight="1">
      <c r="A28" s="486" t="s">
        <v>107</v>
      </c>
      <c r="B28" s="483">
        <v>9774</v>
      </c>
      <c r="C28" s="481">
        <v>8437</v>
      </c>
      <c r="D28" s="482">
        <v>0</v>
      </c>
      <c r="E28" s="481">
        <v>0</v>
      </c>
      <c r="F28" s="482">
        <f>SUM(B28:E28)</f>
        <v>18211</v>
      </c>
      <c r="G28" s="484">
        <f>F28/$F$9</f>
        <v>0.03481707223811199</v>
      </c>
      <c r="H28" s="483">
        <v>8851</v>
      </c>
      <c r="I28" s="481">
        <v>7369</v>
      </c>
      <c r="J28" s="482"/>
      <c r="K28" s="481"/>
      <c r="L28" s="482">
        <f>SUM(H28:K28)</f>
        <v>16220</v>
      </c>
      <c r="M28" s="485">
        <f>IF(ISERROR(F28/L28-1),"         /0",(F28/L28-1))</f>
        <v>0.1227496917385944</v>
      </c>
      <c r="N28" s="483">
        <v>28532</v>
      </c>
      <c r="O28" s="481">
        <v>27415</v>
      </c>
      <c r="P28" s="482"/>
      <c r="Q28" s="481"/>
      <c r="R28" s="482">
        <f>SUM(N28:Q28)</f>
        <v>55947</v>
      </c>
      <c r="S28" s="484">
        <f>R28/$R$9</f>
        <v>0.03426923896771475</v>
      </c>
      <c r="T28" s="483">
        <v>28544</v>
      </c>
      <c r="U28" s="481">
        <v>26365</v>
      </c>
      <c r="V28" s="482"/>
      <c r="W28" s="481"/>
      <c r="X28" s="482">
        <f>SUM(T28:W28)</f>
        <v>54909</v>
      </c>
      <c r="Y28" s="480">
        <f>IF(ISERROR(R28/X28-1),"         /0",IF(R28/X28&gt;5,"  *  ",(R28/X28-1)))</f>
        <v>0.018904004807954955</v>
      </c>
    </row>
    <row r="29" spans="1:25" ht="18.75" customHeight="1">
      <c r="A29" s="486" t="s">
        <v>103</v>
      </c>
      <c r="B29" s="483">
        <v>4301</v>
      </c>
      <c r="C29" s="481">
        <v>3228</v>
      </c>
      <c r="D29" s="482">
        <v>0</v>
      </c>
      <c r="E29" s="481">
        <v>0</v>
      </c>
      <c r="F29" s="482">
        <f>SUM(B29:E29)</f>
        <v>7529</v>
      </c>
      <c r="G29" s="484">
        <f>F29/$F$9</f>
        <v>0.014394472400238601</v>
      </c>
      <c r="H29" s="483">
        <v>1588</v>
      </c>
      <c r="I29" s="481">
        <v>1093</v>
      </c>
      <c r="J29" s="482"/>
      <c r="K29" s="481"/>
      <c r="L29" s="482">
        <f>SUM(H29:K29)</f>
        <v>2681</v>
      </c>
      <c r="M29" s="485">
        <f>IF(ISERROR(F29/L29-1),"         /0",(F29/L29-1))</f>
        <v>1.8082804923535996</v>
      </c>
      <c r="N29" s="483">
        <v>11836</v>
      </c>
      <c r="O29" s="481">
        <v>10679</v>
      </c>
      <c r="P29" s="482"/>
      <c r="Q29" s="481"/>
      <c r="R29" s="482">
        <f>SUM(N29:Q29)</f>
        <v>22515</v>
      </c>
      <c r="S29" s="484">
        <f>R29/$R$9</f>
        <v>0.01379112222921868</v>
      </c>
      <c r="T29" s="483">
        <v>5370</v>
      </c>
      <c r="U29" s="481">
        <v>5108</v>
      </c>
      <c r="V29" s="482"/>
      <c r="W29" s="481"/>
      <c r="X29" s="482">
        <f>SUM(T29:W29)</f>
        <v>10478</v>
      </c>
      <c r="Y29" s="480">
        <f>IF(ISERROR(R29/X29-1),"         /0",IF(R29/X29&gt;5,"  *  ",(R29/X29-1)))</f>
        <v>1.1487879366291276</v>
      </c>
    </row>
    <row r="30" spans="1:25" ht="18.75" customHeight="1">
      <c r="A30" s="486" t="s">
        <v>99</v>
      </c>
      <c r="B30" s="483">
        <v>3504</v>
      </c>
      <c r="C30" s="481">
        <v>3450</v>
      </c>
      <c r="D30" s="482">
        <v>0</v>
      </c>
      <c r="E30" s="481">
        <v>0</v>
      </c>
      <c r="F30" s="482">
        <f>SUM(B30:E30)</f>
        <v>6954</v>
      </c>
      <c r="G30" s="484">
        <f>F30/$F$9</f>
        <v>0.013295146908123156</v>
      </c>
      <c r="H30" s="483"/>
      <c r="I30" s="481"/>
      <c r="J30" s="482"/>
      <c r="K30" s="481"/>
      <c r="L30" s="482">
        <f>SUM(H30:K30)</f>
        <v>0</v>
      </c>
      <c r="M30" s="485" t="str">
        <f>IF(ISERROR(F30/L30-1),"         /0",(F30/L30-1))</f>
        <v>         /0</v>
      </c>
      <c r="N30" s="483">
        <v>9760</v>
      </c>
      <c r="O30" s="481">
        <v>9305</v>
      </c>
      <c r="P30" s="482"/>
      <c r="Q30" s="481"/>
      <c r="R30" s="482">
        <f>SUM(N30:Q30)</f>
        <v>19065</v>
      </c>
      <c r="S30" s="484">
        <f>R30/$R$9</f>
        <v>0.01167789230735306</v>
      </c>
      <c r="T30" s="483"/>
      <c r="U30" s="481"/>
      <c r="V30" s="482"/>
      <c r="W30" s="481"/>
      <c r="X30" s="482">
        <f>SUM(T30:W30)</f>
        <v>0</v>
      </c>
      <c r="Y30" s="480" t="str">
        <f>IF(ISERROR(R30/X30-1),"         /0",IF(R30/X30&gt;5,"  *  ",(R30/X30-1)))</f>
        <v>         /0</v>
      </c>
    </row>
    <row r="31" spans="1:25" ht="18.75" customHeight="1">
      <c r="A31" s="486" t="s">
        <v>95</v>
      </c>
      <c r="B31" s="483">
        <v>2749</v>
      </c>
      <c r="C31" s="481">
        <v>2569</v>
      </c>
      <c r="D31" s="482">
        <v>0</v>
      </c>
      <c r="E31" s="481">
        <v>0</v>
      </c>
      <c r="F31" s="482">
        <f>SUM(B31:E31)</f>
        <v>5318</v>
      </c>
      <c r="G31" s="484">
        <f>F31/$F$9</f>
        <v>0.010167326899252076</v>
      </c>
      <c r="H31" s="483"/>
      <c r="I31" s="481"/>
      <c r="J31" s="482"/>
      <c r="K31" s="481"/>
      <c r="L31" s="482">
        <f>SUM(H31:K31)</f>
        <v>0</v>
      </c>
      <c r="M31" s="485" t="str">
        <f>IF(ISERROR(F31/L31-1),"         /0",(F31/L31-1))</f>
        <v>         /0</v>
      </c>
      <c r="N31" s="483">
        <v>8430</v>
      </c>
      <c r="O31" s="481">
        <v>7981</v>
      </c>
      <c r="P31" s="482"/>
      <c r="Q31" s="481"/>
      <c r="R31" s="482">
        <f>SUM(N31:Q31)</f>
        <v>16411</v>
      </c>
      <c r="S31" s="484">
        <f>R31/$R$9</f>
        <v>0.010052236593546869</v>
      </c>
      <c r="T31" s="483"/>
      <c r="U31" s="481"/>
      <c r="V31" s="482"/>
      <c r="W31" s="481"/>
      <c r="X31" s="482">
        <f>SUM(T31:W31)</f>
        <v>0</v>
      </c>
      <c r="Y31" s="480" t="str">
        <f>IF(ISERROR(R31/X31-1),"         /0",IF(R31/X31&gt;5,"  *  ",(R31/X31-1)))</f>
        <v>         /0</v>
      </c>
    </row>
    <row r="32" spans="1:25" ht="18.75" customHeight="1">
      <c r="A32" s="486" t="s">
        <v>111</v>
      </c>
      <c r="B32" s="483">
        <v>2536</v>
      </c>
      <c r="C32" s="481">
        <v>2274</v>
      </c>
      <c r="D32" s="482">
        <v>0</v>
      </c>
      <c r="E32" s="481">
        <v>0</v>
      </c>
      <c r="F32" s="482">
        <f>SUM(B32:E32)</f>
        <v>4810</v>
      </c>
      <c r="G32" s="484">
        <f>F32/$F$9</f>
        <v>0.009196096725348343</v>
      </c>
      <c r="H32" s="483">
        <v>2798</v>
      </c>
      <c r="I32" s="481">
        <v>2743</v>
      </c>
      <c r="J32" s="482"/>
      <c r="K32" s="481"/>
      <c r="L32" s="482">
        <f>SUM(H32:K32)</f>
        <v>5541</v>
      </c>
      <c r="M32" s="485">
        <f>IF(ISERROR(F32/L32-1),"         /0",(F32/L32-1))</f>
        <v>-0.13192564519039884</v>
      </c>
      <c r="N32" s="483">
        <v>7086</v>
      </c>
      <c r="O32" s="481">
        <v>6406</v>
      </c>
      <c r="P32" s="482"/>
      <c r="Q32" s="481"/>
      <c r="R32" s="482">
        <f>SUM(N32:Q32)</f>
        <v>13492</v>
      </c>
      <c r="S32" s="484">
        <f>R32/$R$9</f>
        <v>0.008264260320524915</v>
      </c>
      <c r="T32" s="483">
        <v>6512</v>
      </c>
      <c r="U32" s="481">
        <v>6647</v>
      </c>
      <c r="V32" s="482"/>
      <c r="W32" s="481"/>
      <c r="X32" s="482">
        <f>SUM(T32:W32)</f>
        <v>13159</v>
      </c>
      <c r="Y32" s="480">
        <f>IF(ISERROR(R32/X32-1),"         /0",IF(R32/X32&gt;5,"  *  ",(R32/X32-1)))</f>
        <v>0.025305874306558174</v>
      </c>
    </row>
    <row r="33" spans="1:25" ht="18.75" customHeight="1">
      <c r="A33" s="486" t="s">
        <v>97</v>
      </c>
      <c r="B33" s="483">
        <v>2791</v>
      </c>
      <c r="C33" s="481">
        <v>1875</v>
      </c>
      <c r="D33" s="482">
        <v>0</v>
      </c>
      <c r="E33" s="481">
        <v>0</v>
      </c>
      <c r="F33" s="482">
        <f>SUM(B33:E33)</f>
        <v>4666</v>
      </c>
      <c r="G33" s="484">
        <f>F33/$F$9</f>
        <v>0.008920787384714213</v>
      </c>
      <c r="H33" s="483">
        <v>1340</v>
      </c>
      <c r="I33" s="481">
        <v>1212</v>
      </c>
      <c r="J33" s="482"/>
      <c r="K33" s="481"/>
      <c r="L33" s="482">
        <f>SUM(H33:K33)</f>
        <v>2552</v>
      </c>
      <c r="M33" s="485">
        <f>IF(ISERROR(F33/L33-1),"         /0",(F33/L33-1))</f>
        <v>0.8283699059561129</v>
      </c>
      <c r="N33" s="483">
        <v>8303</v>
      </c>
      <c r="O33" s="481">
        <v>7511</v>
      </c>
      <c r="P33" s="482"/>
      <c r="Q33" s="481"/>
      <c r="R33" s="482">
        <f>SUM(N33:Q33)</f>
        <v>15814</v>
      </c>
      <c r="S33" s="484">
        <f>R33/$R$9</f>
        <v>0.009686555937502297</v>
      </c>
      <c r="T33" s="483">
        <v>3458</v>
      </c>
      <c r="U33" s="481">
        <v>3797</v>
      </c>
      <c r="V33" s="482"/>
      <c r="W33" s="481"/>
      <c r="X33" s="482">
        <f>SUM(T33:W33)</f>
        <v>7255</v>
      </c>
      <c r="Y33" s="480">
        <f>IF(ISERROR(R33/X33-1),"         /0",IF(R33/X33&gt;5,"  *  ",(R33/X33-1)))</f>
        <v>1.17973811164714</v>
      </c>
    </row>
    <row r="34" spans="1:25" ht="18.75" customHeight="1">
      <c r="A34" s="486" t="s">
        <v>93</v>
      </c>
      <c r="B34" s="483">
        <v>2206</v>
      </c>
      <c r="C34" s="481">
        <v>1853</v>
      </c>
      <c r="D34" s="482">
        <v>0</v>
      </c>
      <c r="E34" s="481">
        <v>0</v>
      </c>
      <c r="F34" s="482">
        <f>SUM(B34:E34)</f>
        <v>4059</v>
      </c>
      <c r="G34" s="484">
        <f>F34/$F$9</f>
        <v>0.007760282039124516</v>
      </c>
      <c r="H34" s="483">
        <v>2503</v>
      </c>
      <c r="I34" s="481">
        <v>2158</v>
      </c>
      <c r="J34" s="482"/>
      <c r="K34" s="481"/>
      <c r="L34" s="482">
        <f>SUM(H34:K34)</f>
        <v>4661</v>
      </c>
      <c r="M34" s="485">
        <f>IF(ISERROR(F34/L34-1),"         /0",(F34/L34-1))</f>
        <v>-0.12915683329757566</v>
      </c>
      <c r="N34" s="483">
        <v>6671</v>
      </c>
      <c r="O34" s="481">
        <v>5351</v>
      </c>
      <c r="P34" s="482"/>
      <c r="Q34" s="481"/>
      <c r="R34" s="482">
        <f>SUM(N34:Q34)</f>
        <v>12022</v>
      </c>
      <c r="S34" s="484">
        <f>R34/$R$9</f>
        <v>0.0073638406146865195</v>
      </c>
      <c r="T34" s="483">
        <v>8402</v>
      </c>
      <c r="U34" s="481">
        <v>7916</v>
      </c>
      <c r="V34" s="482"/>
      <c r="W34" s="481"/>
      <c r="X34" s="482">
        <f>SUM(T34:W34)</f>
        <v>16318</v>
      </c>
      <c r="Y34" s="480">
        <f>IF(ISERROR(R34/X34-1),"         /0",IF(R34/X34&gt;5,"  *  ",(R34/X34-1)))</f>
        <v>-0.26326755729868856</v>
      </c>
    </row>
    <row r="35" spans="1:25" ht="18.75" customHeight="1">
      <c r="A35" s="486" t="s">
        <v>68</v>
      </c>
      <c r="B35" s="483">
        <v>1582</v>
      </c>
      <c r="C35" s="481">
        <v>2141</v>
      </c>
      <c r="D35" s="482">
        <v>0</v>
      </c>
      <c r="E35" s="481">
        <v>0</v>
      </c>
      <c r="F35" s="482">
        <f>SUM(B35:E35)</f>
        <v>3723</v>
      </c>
      <c r="G35" s="484">
        <f>F35/$F$9</f>
        <v>0.007117893577644882</v>
      </c>
      <c r="H35" s="483">
        <v>2553</v>
      </c>
      <c r="I35" s="481">
        <v>2919</v>
      </c>
      <c r="J35" s="482"/>
      <c r="K35" s="481"/>
      <c r="L35" s="482">
        <f>SUM(H35:K35)</f>
        <v>5472</v>
      </c>
      <c r="M35" s="485">
        <f>IF(ISERROR(F35/L35-1),"         /0",(F35/L35-1))</f>
        <v>-0.3196271929824561</v>
      </c>
      <c r="N35" s="483">
        <v>5835</v>
      </c>
      <c r="O35" s="481">
        <v>6229</v>
      </c>
      <c r="P35" s="482"/>
      <c r="Q35" s="481"/>
      <c r="R35" s="482">
        <f>SUM(N35:Q35)</f>
        <v>12064</v>
      </c>
      <c r="S35" s="484">
        <f>R35/$R$9</f>
        <v>0.007389566891996188</v>
      </c>
      <c r="T35" s="483">
        <v>8270</v>
      </c>
      <c r="U35" s="481">
        <v>7288</v>
      </c>
      <c r="V35" s="482"/>
      <c r="W35" s="481"/>
      <c r="X35" s="482">
        <f>SUM(T35:W35)</f>
        <v>15558</v>
      </c>
      <c r="Y35" s="480">
        <f>IF(ISERROR(R35/X35-1),"         /0",IF(R35/X35&gt;5,"  *  ",(R35/X35-1)))</f>
        <v>-0.22457899472939968</v>
      </c>
    </row>
    <row r="36" spans="1:25" ht="18.75" customHeight="1">
      <c r="A36" s="486" t="s">
        <v>100</v>
      </c>
      <c r="B36" s="483">
        <v>624</v>
      </c>
      <c r="C36" s="481">
        <v>614</v>
      </c>
      <c r="D36" s="482">
        <v>973</v>
      </c>
      <c r="E36" s="481">
        <v>1074</v>
      </c>
      <c r="F36" s="482">
        <f>SUM(B36:E36)</f>
        <v>3285</v>
      </c>
      <c r="G36" s="484">
        <f>F36/$F$9</f>
        <v>0.006280494333216072</v>
      </c>
      <c r="H36" s="483">
        <v>668</v>
      </c>
      <c r="I36" s="481">
        <v>589</v>
      </c>
      <c r="J36" s="482">
        <v>668</v>
      </c>
      <c r="K36" s="481">
        <v>774</v>
      </c>
      <c r="L36" s="482">
        <f>SUM(H36:K36)</f>
        <v>2699</v>
      </c>
      <c r="M36" s="485">
        <f>IF(ISERROR(F36/L36-1),"         /0",(F36/L36-1))</f>
        <v>0.2171174509077436</v>
      </c>
      <c r="N36" s="483">
        <v>2287</v>
      </c>
      <c r="O36" s="481">
        <v>2306</v>
      </c>
      <c r="P36" s="482">
        <v>973</v>
      </c>
      <c r="Q36" s="481">
        <v>1074</v>
      </c>
      <c r="R36" s="482">
        <f>SUM(N36:Q36)</f>
        <v>6640</v>
      </c>
      <c r="S36" s="484">
        <f>R36/$R$9</f>
        <v>0.004067201936576151</v>
      </c>
      <c r="T36" s="483">
        <v>2053</v>
      </c>
      <c r="U36" s="481">
        <v>2024</v>
      </c>
      <c r="V36" s="482">
        <v>1911</v>
      </c>
      <c r="W36" s="481">
        <v>1931</v>
      </c>
      <c r="X36" s="482">
        <f>SUM(T36:W36)</f>
        <v>7919</v>
      </c>
      <c r="Y36" s="480">
        <f>IF(ISERROR(R36/X36-1),"         /0",IF(R36/X36&gt;5,"  *  ",(R36/X36-1)))</f>
        <v>-0.16151029170349795</v>
      </c>
    </row>
    <row r="37" spans="1:25" ht="18.75" customHeight="1" thickBot="1">
      <c r="A37" s="486" t="s">
        <v>41</v>
      </c>
      <c r="B37" s="483">
        <v>76</v>
      </c>
      <c r="C37" s="481">
        <v>13</v>
      </c>
      <c r="D37" s="482">
        <v>15</v>
      </c>
      <c r="E37" s="481">
        <v>10</v>
      </c>
      <c r="F37" s="482">
        <f>SUM(B37:E37)</f>
        <v>114</v>
      </c>
      <c r="G37" s="484">
        <f>F37/$F$9</f>
        <v>0.00021795322800201894</v>
      </c>
      <c r="H37" s="483">
        <v>5906</v>
      </c>
      <c r="I37" s="481">
        <v>4730</v>
      </c>
      <c r="J37" s="482">
        <v>11</v>
      </c>
      <c r="K37" s="481">
        <v>4</v>
      </c>
      <c r="L37" s="482">
        <f>SUM(H37:K37)</f>
        <v>10651</v>
      </c>
      <c r="M37" s="485">
        <f>IF(ISERROR(F37/L37-1),"         /0",(F37/L37-1))</f>
        <v>-0.9892967796451038</v>
      </c>
      <c r="N37" s="483">
        <v>200</v>
      </c>
      <c r="O37" s="481">
        <v>62</v>
      </c>
      <c r="P37" s="482">
        <v>35</v>
      </c>
      <c r="Q37" s="481">
        <v>25</v>
      </c>
      <c r="R37" s="482">
        <f>SUM(N37:Q37)</f>
        <v>322</v>
      </c>
      <c r="S37" s="484">
        <f>R37/$R$9</f>
        <v>0.00019723479270745793</v>
      </c>
      <c r="T37" s="483">
        <v>17551</v>
      </c>
      <c r="U37" s="481">
        <v>13841</v>
      </c>
      <c r="V37" s="482">
        <v>203</v>
      </c>
      <c r="W37" s="481">
        <v>4</v>
      </c>
      <c r="X37" s="482">
        <f>SUM(T37:W37)</f>
        <v>31599</v>
      </c>
      <c r="Y37" s="480">
        <f>IF(ISERROR(R37/X37-1),"         /0",IF(R37/X37&gt;5,"  *  ",(R37/X37-1)))</f>
        <v>-0.9898098041077249</v>
      </c>
    </row>
    <row r="38" spans="1:25" s="544" customFormat="1" ht="18.75" customHeight="1">
      <c r="A38" s="553" t="s">
        <v>223</v>
      </c>
      <c r="B38" s="550">
        <f>SUM(B39:B44)</f>
        <v>41977</v>
      </c>
      <c r="C38" s="549">
        <f>SUM(C39:C44)</f>
        <v>31142</v>
      </c>
      <c r="D38" s="548">
        <f>SUM(D39:D44)</f>
        <v>25</v>
      </c>
      <c r="E38" s="549">
        <f>SUM(E39:E44)</f>
        <v>0</v>
      </c>
      <c r="F38" s="548">
        <f>SUM(B38:E38)</f>
        <v>73144</v>
      </c>
      <c r="G38" s="551">
        <f>F38/$F$9</f>
        <v>0.13984185007876906</v>
      </c>
      <c r="H38" s="550">
        <f>SUM(H39:H44)</f>
        <v>32135</v>
      </c>
      <c r="I38" s="549">
        <f>SUM(I39:I44)</f>
        <v>25426</v>
      </c>
      <c r="J38" s="548">
        <f>SUM(J39:J44)</f>
        <v>24</v>
      </c>
      <c r="K38" s="549">
        <f>SUM(K39:K44)</f>
        <v>4</v>
      </c>
      <c r="L38" s="548">
        <f>SUM(H38:K38)</f>
        <v>57589</v>
      </c>
      <c r="M38" s="552">
        <f>IF(ISERROR(F38/L38-1),"         /0",(F38/L38-1))</f>
        <v>0.2701036656305891</v>
      </c>
      <c r="N38" s="550">
        <f>SUM(N39:N44)</f>
        <v>134626</v>
      </c>
      <c r="O38" s="549">
        <f>SUM(O39:O44)</f>
        <v>105164</v>
      </c>
      <c r="P38" s="548">
        <f>SUM(P39:P44)</f>
        <v>72</v>
      </c>
      <c r="Q38" s="549">
        <f>SUM(Q39:Q44)</f>
        <v>23</v>
      </c>
      <c r="R38" s="548">
        <f>SUM(N38:Q38)</f>
        <v>239885</v>
      </c>
      <c r="S38" s="551">
        <f>R38/$R$9</f>
        <v>0.14693685791499547</v>
      </c>
      <c r="T38" s="550">
        <f>SUM(T39:T44)</f>
        <v>104535</v>
      </c>
      <c r="U38" s="549">
        <f>SUM(U39:U44)</f>
        <v>79107</v>
      </c>
      <c r="V38" s="548">
        <f>SUM(V39:V44)</f>
        <v>80</v>
      </c>
      <c r="W38" s="549">
        <f>SUM(W39:W44)</f>
        <v>0</v>
      </c>
      <c r="X38" s="548">
        <f>SUM(T38:W38)</f>
        <v>183722</v>
      </c>
      <c r="Y38" s="545">
        <f>IF(ISERROR(R38/X38-1),"         /0",IF(R38/X38&gt;5,"  *  ",(R38/X38-1)))</f>
        <v>0.3056955617726782</v>
      </c>
    </row>
    <row r="39" spans="1:25" ht="18.75" customHeight="1">
      <c r="A39" s="486" t="s">
        <v>70</v>
      </c>
      <c r="B39" s="483">
        <v>14352</v>
      </c>
      <c r="C39" s="481">
        <v>10764</v>
      </c>
      <c r="D39" s="482">
        <v>25</v>
      </c>
      <c r="E39" s="481">
        <v>0</v>
      </c>
      <c r="F39" s="482">
        <f>SUM(B39:E39)</f>
        <v>25141</v>
      </c>
      <c r="G39" s="484">
        <f>F39/$F$9</f>
        <v>0.04806633425612945</v>
      </c>
      <c r="H39" s="483">
        <v>12216</v>
      </c>
      <c r="I39" s="481">
        <v>11281</v>
      </c>
      <c r="J39" s="482">
        <v>20</v>
      </c>
      <c r="K39" s="481"/>
      <c r="L39" s="482">
        <f>SUM(H39:K39)</f>
        <v>23517</v>
      </c>
      <c r="M39" s="485">
        <f>IF(ISERROR(F39/L39-1),"         /0",(F39/L39-1))</f>
        <v>0.06905642726538241</v>
      </c>
      <c r="N39" s="483">
        <v>47110</v>
      </c>
      <c r="O39" s="481">
        <v>37867</v>
      </c>
      <c r="P39" s="482">
        <v>66</v>
      </c>
      <c r="Q39" s="481"/>
      <c r="R39" s="482">
        <f>SUM(N39:Q39)</f>
        <v>85043</v>
      </c>
      <c r="S39" s="484">
        <f>R39/$R$9</f>
        <v>0.052091423839193615</v>
      </c>
      <c r="T39" s="483">
        <v>39004</v>
      </c>
      <c r="U39" s="481">
        <v>35147</v>
      </c>
      <c r="V39" s="482">
        <v>29</v>
      </c>
      <c r="W39" s="481"/>
      <c r="X39" s="465">
        <f>SUM(T39:W39)</f>
        <v>74180</v>
      </c>
      <c r="Y39" s="480">
        <f>IF(ISERROR(R39/X39-1),"         /0",IF(R39/X39&gt;5,"  *  ",(R39/X39-1)))</f>
        <v>0.1464410892423833</v>
      </c>
    </row>
    <row r="40" spans="1:25" ht="18.75" customHeight="1">
      <c r="A40" s="486" t="s">
        <v>112</v>
      </c>
      <c r="B40" s="483">
        <v>13534</v>
      </c>
      <c r="C40" s="481">
        <v>10085</v>
      </c>
      <c r="D40" s="482">
        <v>0</v>
      </c>
      <c r="E40" s="481">
        <v>0</v>
      </c>
      <c r="F40" s="482">
        <f>SUM(B40:E40)</f>
        <v>23619</v>
      </c>
      <c r="G40" s="484">
        <f>F40/$F$9</f>
        <v>0.0451564674752604</v>
      </c>
      <c r="H40" s="483">
        <v>9560</v>
      </c>
      <c r="I40" s="481">
        <v>8300</v>
      </c>
      <c r="J40" s="482"/>
      <c r="K40" s="481"/>
      <c r="L40" s="482">
        <f>SUM(H40:K40)</f>
        <v>17860</v>
      </c>
      <c r="M40" s="485">
        <f>IF(ISERROR(F40/L40-1),"         /0",(F40/L40-1))</f>
        <v>0.32245240761478167</v>
      </c>
      <c r="N40" s="483">
        <v>44444</v>
      </c>
      <c r="O40" s="481">
        <v>35546</v>
      </c>
      <c r="P40" s="482"/>
      <c r="Q40" s="481"/>
      <c r="R40" s="482">
        <f>SUM(N40:Q40)</f>
        <v>79990</v>
      </c>
      <c r="S40" s="484">
        <f>R40/$R$9</f>
        <v>0.04899630766667565</v>
      </c>
      <c r="T40" s="483">
        <v>30290</v>
      </c>
      <c r="U40" s="481">
        <v>25698</v>
      </c>
      <c r="V40" s="482"/>
      <c r="W40" s="481"/>
      <c r="X40" s="465">
        <f>SUM(T40:W40)</f>
        <v>55988</v>
      </c>
      <c r="Y40" s="480">
        <f>IF(ISERROR(R40/X40-1),"         /0",IF(R40/X40&gt;5,"  *  ",(R40/X40-1)))</f>
        <v>0.42869900693005647</v>
      </c>
    </row>
    <row r="41" spans="1:25" ht="18.75" customHeight="1">
      <c r="A41" s="486" t="s">
        <v>105</v>
      </c>
      <c r="B41" s="483">
        <v>6871</v>
      </c>
      <c r="C41" s="481">
        <v>5613</v>
      </c>
      <c r="D41" s="482">
        <v>0</v>
      </c>
      <c r="E41" s="481">
        <v>0</v>
      </c>
      <c r="F41" s="482">
        <f>SUM(B41:E41)</f>
        <v>12484</v>
      </c>
      <c r="G41" s="484">
        <f>F41/$F$9</f>
        <v>0.023867790336642145</v>
      </c>
      <c r="H41" s="483">
        <v>7220</v>
      </c>
      <c r="I41" s="481">
        <v>5845</v>
      </c>
      <c r="J41" s="482"/>
      <c r="K41" s="481"/>
      <c r="L41" s="482">
        <f>SUM(H41:K41)</f>
        <v>13065</v>
      </c>
      <c r="M41" s="485">
        <f>IF(ISERROR(F41/L41-1),"         /0",(F41/L41-1))</f>
        <v>-0.04446995790279373</v>
      </c>
      <c r="N41" s="483">
        <v>20963</v>
      </c>
      <c r="O41" s="481">
        <v>17750</v>
      </c>
      <c r="P41" s="482"/>
      <c r="Q41" s="481"/>
      <c r="R41" s="482">
        <f>SUM(N41:Q41)</f>
        <v>38713</v>
      </c>
      <c r="S41" s="484">
        <f>R41/$R$9</f>
        <v>0.023712889844980805</v>
      </c>
      <c r="T41" s="483">
        <v>21776</v>
      </c>
      <c r="U41" s="481">
        <v>18262</v>
      </c>
      <c r="V41" s="482"/>
      <c r="W41" s="481"/>
      <c r="X41" s="465">
        <f>SUM(T41:W41)</f>
        <v>40038</v>
      </c>
      <c r="Y41" s="480">
        <f>IF(ISERROR(R41/X41-1),"         /0",IF(R41/X41&gt;5,"  *  ",(R41/X41-1)))</f>
        <v>-0.03309356111693895</v>
      </c>
    </row>
    <row r="42" spans="1:25" ht="18.75" customHeight="1">
      <c r="A42" s="486" t="s">
        <v>104</v>
      </c>
      <c r="B42" s="483">
        <v>6323</v>
      </c>
      <c r="C42" s="481">
        <v>4680</v>
      </c>
      <c r="D42" s="482">
        <v>0</v>
      </c>
      <c r="E42" s="481">
        <v>0</v>
      </c>
      <c r="F42" s="482">
        <f>SUM(B42:E42)</f>
        <v>11003</v>
      </c>
      <c r="G42" s="484">
        <f>F42/$F$9</f>
        <v>0.021036310243036968</v>
      </c>
      <c r="H42" s="483"/>
      <c r="I42" s="481"/>
      <c r="J42" s="482"/>
      <c r="K42" s="481"/>
      <c r="L42" s="482">
        <f>SUM(H42:K42)</f>
        <v>0</v>
      </c>
      <c r="M42" s="485" t="str">
        <f>IF(ISERROR(F42/L42-1),"         /0",(F42/L42-1))</f>
        <v>         /0</v>
      </c>
      <c r="N42" s="483">
        <v>17403</v>
      </c>
      <c r="O42" s="481">
        <v>14001</v>
      </c>
      <c r="P42" s="482"/>
      <c r="Q42" s="481"/>
      <c r="R42" s="482">
        <f>SUM(N42:Q42)</f>
        <v>31404</v>
      </c>
      <c r="S42" s="484">
        <f>R42/$R$9</f>
        <v>0.019235905062686364</v>
      </c>
      <c r="T42" s="483"/>
      <c r="U42" s="481"/>
      <c r="V42" s="482"/>
      <c r="W42" s="481"/>
      <c r="X42" s="465">
        <f>SUM(T42:W42)</f>
        <v>0</v>
      </c>
      <c r="Y42" s="480" t="str">
        <f>IF(ISERROR(R42/X42-1),"         /0",IF(R42/X42&gt;5,"  *  ",(R42/X42-1)))</f>
        <v>         /0</v>
      </c>
    </row>
    <row r="43" spans="1:25" ht="18.75" customHeight="1">
      <c r="A43" s="486" t="s">
        <v>106</v>
      </c>
      <c r="B43" s="483">
        <v>349</v>
      </c>
      <c r="C43" s="481">
        <v>0</v>
      </c>
      <c r="D43" s="482">
        <v>0</v>
      </c>
      <c r="E43" s="481">
        <v>0</v>
      </c>
      <c r="F43" s="482">
        <f>SUM(B43:E43)</f>
        <v>349</v>
      </c>
      <c r="G43" s="484">
        <f>F43/$F$9</f>
        <v>0.0006672427769535492</v>
      </c>
      <c r="H43" s="483">
        <v>784</v>
      </c>
      <c r="I43" s="481"/>
      <c r="J43" s="482"/>
      <c r="K43" s="481"/>
      <c r="L43" s="482">
        <f>SUM(H43:K43)</f>
        <v>784</v>
      </c>
      <c r="M43" s="485">
        <f>IF(ISERROR(F43/L43-1),"         /0",(F43/L43-1))</f>
        <v>-0.5548469387755102</v>
      </c>
      <c r="N43" s="483">
        <v>2017</v>
      </c>
      <c r="O43" s="481"/>
      <c r="P43" s="482"/>
      <c r="Q43" s="481"/>
      <c r="R43" s="482">
        <f>SUM(N43:Q43)</f>
        <v>2017</v>
      </c>
      <c r="S43" s="484">
        <f>R43/$R$9</f>
        <v>0.0012354738412762194</v>
      </c>
      <c r="T43" s="483">
        <v>3768</v>
      </c>
      <c r="U43" s="481"/>
      <c r="V43" s="482"/>
      <c r="W43" s="481"/>
      <c r="X43" s="465">
        <f>SUM(T43:W43)</f>
        <v>3768</v>
      </c>
      <c r="Y43" s="480">
        <f>IF(ISERROR(R43/X43-1),"         /0",IF(R43/X43&gt;5,"  *  ",(R43/X43-1)))</f>
        <v>-0.4647027600849257</v>
      </c>
    </row>
    <row r="44" spans="1:25" ht="18.75" customHeight="1" thickBot="1">
      <c r="A44" s="486" t="s">
        <v>41</v>
      </c>
      <c r="B44" s="483">
        <v>548</v>
      </c>
      <c r="C44" s="481">
        <v>0</v>
      </c>
      <c r="D44" s="482">
        <v>0</v>
      </c>
      <c r="E44" s="481">
        <v>0</v>
      </c>
      <c r="F44" s="482">
        <f>SUM(B44:E44)</f>
        <v>548</v>
      </c>
      <c r="G44" s="484">
        <f>F44/$F$9</f>
        <v>0.001047704990746547</v>
      </c>
      <c r="H44" s="483">
        <v>2355</v>
      </c>
      <c r="I44" s="481">
        <v>0</v>
      </c>
      <c r="J44" s="482">
        <v>4</v>
      </c>
      <c r="K44" s="481">
        <v>4</v>
      </c>
      <c r="L44" s="482">
        <f>SUM(H44:K44)</f>
        <v>2363</v>
      </c>
      <c r="M44" s="485">
        <f>IF(ISERROR(F44/L44-1),"         /0",(F44/L44-1))</f>
        <v>-0.7680914092255607</v>
      </c>
      <c r="N44" s="483">
        <v>2689</v>
      </c>
      <c r="O44" s="481">
        <v>0</v>
      </c>
      <c r="P44" s="482">
        <v>6</v>
      </c>
      <c r="Q44" s="481">
        <v>23</v>
      </c>
      <c r="R44" s="482">
        <f>SUM(N44:Q44)</f>
        <v>2718</v>
      </c>
      <c r="S44" s="484">
        <f>R44/$R$9</f>
        <v>0.0016648576601828282</v>
      </c>
      <c r="T44" s="483">
        <v>9697</v>
      </c>
      <c r="U44" s="481">
        <v>0</v>
      </c>
      <c r="V44" s="482">
        <v>51</v>
      </c>
      <c r="W44" s="481"/>
      <c r="X44" s="465">
        <f>SUM(T44:W44)</f>
        <v>9748</v>
      </c>
      <c r="Y44" s="480">
        <f>IF(ISERROR(R44/X44-1),"         /0",IF(R44/X44&gt;5,"  *  ",(R44/X44-1)))</f>
        <v>-0.7211735740664752</v>
      </c>
    </row>
    <row r="45" spans="1:25" s="544" customFormat="1" ht="18.75" customHeight="1">
      <c r="A45" s="553" t="s">
        <v>212</v>
      </c>
      <c r="B45" s="550">
        <f>SUM(B46:B51)</f>
        <v>54583</v>
      </c>
      <c r="C45" s="549">
        <f>SUM(C46:C51)</f>
        <v>48930</v>
      </c>
      <c r="D45" s="548">
        <f>SUM(D46:D51)</f>
        <v>683</v>
      </c>
      <c r="E45" s="549">
        <f>SUM(E46:E51)</f>
        <v>658</v>
      </c>
      <c r="F45" s="548">
        <f>SUM(B45:E45)</f>
        <v>104854</v>
      </c>
      <c r="G45" s="551">
        <f>F45/$F$9</f>
        <v>0.2004672611309096</v>
      </c>
      <c r="H45" s="550">
        <f>SUM(H46:H51)</f>
        <v>50315</v>
      </c>
      <c r="I45" s="549">
        <f>SUM(I46:I51)</f>
        <v>44486</v>
      </c>
      <c r="J45" s="548">
        <f>SUM(J46:J51)</f>
        <v>1184</v>
      </c>
      <c r="K45" s="549">
        <f>SUM(K46:K51)</f>
        <v>668</v>
      </c>
      <c r="L45" s="548">
        <f>SUM(H45:K45)</f>
        <v>96653</v>
      </c>
      <c r="M45" s="552">
        <f>IF(ISERROR(F45/L45-1),"         /0",(F45/L45-1))</f>
        <v>0.08484992705865313</v>
      </c>
      <c r="N45" s="550">
        <f>SUM(N46:N51)</f>
        <v>178389</v>
      </c>
      <c r="O45" s="549">
        <f>SUM(O46:O51)</f>
        <v>152988</v>
      </c>
      <c r="P45" s="548">
        <f>SUM(P46:P51)</f>
        <v>4126</v>
      </c>
      <c r="Q45" s="549">
        <f>SUM(Q46:Q51)</f>
        <v>4423</v>
      </c>
      <c r="R45" s="548">
        <f>SUM(N45:Q45)</f>
        <v>339926</v>
      </c>
      <c r="S45" s="551">
        <f>R45/$R$9</f>
        <v>0.20821501287538927</v>
      </c>
      <c r="T45" s="550">
        <f>SUM(T46:T51)</f>
        <v>145724</v>
      </c>
      <c r="U45" s="549">
        <f>SUM(U46:U51)</f>
        <v>130548</v>
      </c>
      <c r="V45" s="548">
        <f>SUM(V46:V51)</f>
        <v>4251</v>
      </c>
      <c r="W45" s="549">
        <f>SUM(W46:W51)</f>
        <v>4663</v>
      </c>
      <c r="X45" s="548">
        <f>SUM(T45:W45)</f>
        <v>285186</v>
      </c>
      <c r="Y45" s="545">
        <f>IF(ISERROR(R45/X45-1),"         /0",IF(R45/X45&gt;5,"  *  ",(R45/X45-1)))</f>
        <v>0.1919449061314371</v>
      </c>
    </row>
    <row r="46" spans="1:25" s="456" customFormat="1" ht="18.75" customHeight="1">
      <c r="A46" s="471" t="s">
        <v>68</v>
      </c>
      <c r="B46" s="469">
        <v>25043</v>
      </c>
      <c r="C46" s="466">
        <v>19661</v>
      </c>
      <c r="D46" s="465">
        <v>69</v>
      </c>
      <c r="E46" s="466">
        <v>78</v>
      </c>
      <c r="F46" s="465">
        <f>SUM(B46:E46)</f>
        <v>44851</v>
      </c>
      <c r="G46" s="468">
        <f>F46/$F$9</f>
        <v>0.08574930025542589</v>
      </c>
      <c r="H46" s="469">
        <v>17830</v>
      </c>
      <c r="I46" s="466">
        <v>14733</v>
      </c>
      <c r="J46" s="465"/>
      <c r="K46" s="466"/>
      <c r="L46" s="465">
        <f>SUM(H46:K46)</f>
        <v>32563</v>
      </c>
      <c r="M46" s="470">
        <f>IF(ISERROR(F46/L46-1),"         /0",(F46/L46-1))</f>
        <v>0.3773608082793354</v>
      </c>
      <c r="N46" s="469">
        <v>82938</v>
      </c>
      <c r="O46" s="466">
        <v>60955</v>
      </c>
      <c r="P46" s="465">
        <v>1011</v>
      </c>
      <c r="Q46" s="466">
        <v>1233</v>
      </c>
      <c r="R46" s="465">
        <f>SUM(N46:Q46)</f>
        <v>146137</v>
      </c>
      <c r="S46" s="468">
        <f>R46/$R$9</f>
        <v>0.08951335683816701</v>
      </c>
      <c r="T46" s="467">
        <v>47984</v>
      </c>
      <c r="U46" s="466">
        <v>42266</v>
      </c>
      <c r="V46" s="465">
        <v>498</v>
      </c>
      <c r="W46" s="466">
        <v>670</v>
      </c>
      <c r="X46" s="465">
        <f>SUM(T46:W46)</f>
        <v>91418</v>
      </c>
      <c r="Y46" s="464">
        <f>IF(ISERROR(R46/X46-1),"         /0",IF(R46/X46&gt;5,"  *  ",(R46/X46-1)))</f>
        <v>0.5985582708000612</v>
      </c>
    </row>
    <row r="47" spans="1:25" s="456" customFormat="1" ht="18.75" customHeight="1">
      <c r="A47" s="471" t="s">
        <v>70</v>
      </c>
      <c r="B47" s="469">
        <v>15567</v>
      </c>
      <c r="C47" s="466">
        <v>15313</v>
      </c>
      <c r="D47" s="465">
        <v>304</v>
      </c>
      <c r="E47" s="466">
        <v>268</v>
      </c>
      <c r="F47" s="465">
        <f>SUM(B47:E47)</f>
        <v>31452</v>
      </c>
      <c r="G47" s="468">
        <f>F47/$F$9</f>
        <v>0.06013214848350438</v>
      </c>
      <c r="H47" s="469">
        <v>9792</v>
      </c>
      <c r="I47" s="466">
        <v>9999</v>
      </c>
      <c r="J47" s="465">
        <v>622</v>
      </c>
      <c r="K47" s="466">
        <v>130</v>
      </c>
      <c r="L47" s="465">
        <f>SUM(H47:K47)</f>
        <v>20543</v>
      </c>
      <c r="M47" s="470">
        <f>IF(ISERROR(F47/L47-1),"         /0",(F47/L47-1))</f>
        <v>0.5310324684807477</v>
      </c>
      <c r="N47" s="469">
        <v>48302</v>
      </c>
      <c r="O47" s="466">
        <v>46774</v>
      </c>
      <c r="P47" s="465">
        <v>1597</v>
      </c>
      <c r="Q47" s="466">
        <v>1782</v>
      </c>
      <c r="R47" s="465">
        <f>SUM(N47:Q47)</f>
        <v>98455</v>
      </c>
      <c r="S47" s="468">
        <f>R47/$R$9</f>
        <v>0.06030668172674773</v>
      </c>
      <c r="T47" s="467">
        <v>27886</v>
      </c>
      <c r="U47" s="466">
        <v>29691</v>
      </c>
      <c r="V47" s="465">
        <v>1776</v>
      </c>
      <c r="W47" s="466">
        <v>1913</v>
      </c>
      <c r="X47" s="465">
        <f>SUM(T47:W47)</f>
        <v>61266</v>
      </c>
      <c r="Y47" s="464">
        <f>IF(ISERROR(R47/X47-1),"         /0",IF(R47/X47&gt;5,"  *  ",(R47/X47-1)))</f>
        <v>0.6070087813795579</v>
      </c>
    </row>
    <row r="48" spans="1:25" s="456" customFormat="1" ht="18.75" customHeight="1">
      <c r="A48" s="471" t="s">
        <v>111</v>
      </c>
      <c r="B48" s="469">
        <v>8133</v>
      </c>
      <c r="C48" s="466">
        <v>7765</v>
      </c>
      <c r="D48" s="465">
        <v>0</v>
      </c>
      <c r="E48" s="466">
        <v>0</v>
      </c>
      <c r="F48" s="465">
        <f>SUM(B48:E48)</f>
        <v>15898</v>
      </c>
      <c r="G48" s="468">
        <f>F48/$F$9</f>
        <v>0.030394915954176288</v>
      </c>
      <c r="H48" s="469">
        <v>12635</v>
      </c>
      <c r="I48" s="466">
        <v>10944</v>
      </c>
      <c r="J48" s="465"/>
      <c r="K48" s="466"/>
      <c r="L48" s="465">
        <f>SUM(H48:K48)</f>
        <v>23579</v>
      </c>
      <c r="M48" s="470">
        <f>IF(ISERROR(F48/L48-1),"         /0",(F48/L48-1))</f>
        <v>-0.3257559692947114</v>
      </c>
      <c r="N48" s="469">
        <v>25835</v>
      </c>
      <c r="O48" s="466">
        <v>24834</v>
      </c>
      <c r="P48" s="465"/>
      <c r="Q48" s="466"/>
      <c r="R48" s="465">
        <f>SUM(N48:Q48)</f>
        <v>50669</v>
      </c>
      <c r="S48" s="468">
        <f>R48/$R$9</f>
        <v>0.031036303452466416</v>
      </c>
      <c r="T48" s="467">
        <v>38538</v>
      </c>
      <c r="U48" s="466">
        <v>32925</v>
      </c>
      <c r="V48" s="465"/>
      <c r="W48" s="466"/>
      <c r="X48" s="465">
        <f>SUM(T48:W48)</f>
        <v>71463</v>
      </c>
      <c r="Y48" s="464">
        <f>IF(ISERROR(R48/X48-1),"         /0",IF(R48/X48&gt;5,"  *  ",(R48/X48-1)))</f>
        <v>-0.29097574968865003</v>
      </c>
    </row>
    <row r="49" spans="1:25" s="456" customFormat="1" ht="18.75" customHeight="1">
      <c r="A49" s="471" t="s">
        <v>101</v>
      </c>
      <c r="B49" s="469">
        <v>3233</v>
      </c>
      <c r="C49" s="466">
        <v>3440</v>
      </c>
      <c r="D49" s="465">
        <v>255</v>
      </c>
      <c r="E49" s="466">
        <v>261</v>
      </c>
      <c r="F49" s="465">
        <f>SUM(B49:E49)</f>
        <v>7189</v>
      </c>
      <c r="G49" s="468">
        <f>F49/$F$9</f>
        <v>0.013744436457074686</v>
      </c>
      <c r="H49" s="469">
        <v>1734</v>
      </c>
      <c r="I49" s="466">
        <v>1691</v>
      </c>
      <c r="J49" s="465">
        <v>491</v>
      </c>
      <c r="K49" s="466">
        <v>495</v>
      </c>
      <c r="L49" s="465">
        <f>SUM(H49:K49)</f>
        <v>4411</v>
      </c>
      <c r="M49" s="470">
        <f>IF(ISERROR(F49/L49-1),"         /0",(F49/L49-1))</f>
        <v>0.6297891634549988</v>
      </c>
      <c r="N49" s="469">
        <v>12744</v>
      </c>
      <c r="O49" s="466">
        <v>12111</v>
      </c>
      <c r="P49" s="465">
        <v>1219</v>
      </c>
      <c r="Q49" s="466">
        <v>1179</v>
      </c>
      <c r="R49" s="465">
        <f>SUM(N49:Q49)</f>
        <v>27253</v>
      </c>
      <c r="S49" s="468">
        <f>R49/$R$9</f>
        <v>0.016693291321914133</v>
      </c>
      <c r="T49" s="467">
        <v>5393</v>
      </c>
      <c r="U49" s="466">
        <v>4888</v>
      </c>
      <c r="V49" s="465">
        <v>1690</v>
      </c>
      <c r="W49" s="466">
        <v>1765</v>
      </c>
      <c r="X49" s="465">
        <f>SUM(T49:W49)</f>
        <v>13736</v>
      </c>
      <c r="Y49" s="464">
        <f>IF(ISERROR(R49/X49-1),"         /0",IF(R49/X49&gt;5,"  *  ",(R49/X49-1)))</f>
        <v>0.9840564938846825</v>
      </c>
    </row>
    <row r="50" spans="1:25" s="456" customFormat="1" ht="18.75" customHeight="1">
      <c r="A50" s="471" t="s">
        <v>94</v>
      </c>
      <c r="B50" s="469">
        <v>2314</v>
      </c>
      <c r="C50" s="466">
        <v>2735</v>
      </c>
      <c r="D50" s="465">
        <v>0</v>
      </c>
      <c r="E50" s="466">
        <v>0</v>
      </c>
      <c r="F50" s="465">
        <f>SUM(B50:E50)</f>
        <v>5049</v>
      </c>
      <c r="G50" s="468">
        <f>F50/$F$9</f>
        <v>0.009653033755984154</v>
      </c>
      <c r="H50" s="469"/>
      <c r="I50" s="466"/>
      <c r="J50" s="465"/>
      <c r="K50" s="466"/>
      <c r="L50" s="465">
        <f>SUM(H50:K50)</f>
        <v>0</v>
      </c>
      <c r="M50" s="470" t="str">
        <f>IF(ISERROR(F50/L50-1),"         /0",(F50/L50-1))</f>
        <v>         /0</v>
      </c>
      <c r="N50" s="469">
        <v>7167</v>
      </c>
      <c r="O50" s="466">
        <v>7705</v>
      </c>
      <c r="P50" s="465"/>
      <c r="Q50" s="466"/>
      <c r="R50" s="465">
        <f>SUM(N50:Q50)</f>
        <v>14872</v>
      </c>
      <c r="S50" s="468">
        <f>R50/$R$9</f>
        <v>0.009109552289271163</v>
      </c>
      <c r="T50" s="467"/>
      <c r="U50" s="466"/>
      <c r="V50" s="465"/>
      <c r="W50" s="466"/>
      <c r="X50" s="465">
        <f>SUM(T50:W50)</f>
        <v>0</v>
      </c>
      <c r="Y50" s="464" t="str">
        <f>IF(ISERROR(R50/X50-1),"         /0",IF(R50/X50&gt;5,"  *  ",(R50/X50-1)))</f>
        <v>         /0</v>
      </c>
    </row>
    <row r="51" spans="1:25" s="456" customFormat="1" ht="18.75" customHeight="1" thickBot="1">
      <c r="A51" s="471" t="s">
        <v>41</v>
      </c>
      <c r="B51" s="469">
        <v>293</v>
      </c>
      <c r="C51" s="466">
        <v>16</v>
      </c>
      <c r="D51" s="465">
        <v>55</v>
      </c>
      <c r="E51" s="466">
        <v>51</v>
      </c>
      <c r="F51" s="465">
        <f>SUM(B51:E51)</f>
        <v>415</v>
      </c>
      <c r="G51" s="468">
        <f>F51/$F$9</f>
        <v>0.0007934262247441918</v>
      </c>
      <c r="H51" s="469">
        <v>8324</v>
      </c>
      <c r="I51" s="466">
        <v>7119</v>
      </c>
      <c r="J51" s="465">
        <v>71</v>
      </c>
      <c r="K51" s="466">
        <v>43</v>
      </c>
      <c r="L51" s="465">
        <f>SUM(H51:K51)</f>
        <v>15557</v>
      </c>
      <c r="M51" s="470">
        <f>IF(ISERROR(F51/L51-1),"         /0",(F51/L51-1))</f>
        <v>-0.9733239056373337</v>
      </c>
      <c r="N51" s="469">
        <v>1403</v>
      </c>
      <c r="O51" s="466">
        <v>609</v>
      </c>
      <c r="P51" s="465">
        <v>299</v>
      </c>
      <c r="Q51" s="466">
        <v>229</v>
      </c>
      <c r="R51" s="465">
        <f>SUM(N51:Q51)</f>
        <v>2540</v>
      </c>
      <c r="S51" s="468">
        <f>R51/$R$9</f>
        <v>0.0015558272468228047</v>
      </c>
      <c r="T51" s="467">
        <v>25923</v>
      </c>
      <c r="U51" s="466">
        <v>20778</v>
      </c>
      <c r="V51" s="465">
        <v>287</v>
      </c>
      <c r="W51" s="466">
        <v>315</v>
      </c>
      <c r="X51" s="465">
        <f>SUM(T51:W51)</f>
        <v>47303</v>
      </c>
      <c r="Y51" s="464">
        <f>IF(ISERROR(R51/X51-1),"         /0",IF(R51/X51&gt;5,"  *  ",(R51/X51-1)))</f>
        <v>-0.9463036171067374</v>
      </c>
    </row>
    <row r="52" spans="1:25" s="544" customFormat="1" ht="18.75" customHeight="1">
      <c r="A52" s="553" t="s">
        <v>202</v>
      </c>
      <c r="B52" s="550">
        <f>SUM(B53:B59)</f>
        <v>4132</v>
      </c>
      <c r="C52" s="549">
        <f>SUM(C53:C59)</f>
        <v>4268</v>
      </c>
      <c r="D52" s="548">
        <f>SUM(D53:D59)</f>
        <v>25</v>
      </c>
      <c r="E52" s="549">
        <f>SUM(E53:E59)</f>
        <v>53</v>
      </c>
      <c r="F52" s="548">
        <f>SUM(B52:E52)</f>
        <v>8478</v>
      </c>
      <c r="G52" s="551">
        <f>F52/$F$9</f>
        <v>0.016208837429834356</v>
      </c>
      <c r="H52" s="550">
        <f>SUM(H53:H59)</f>
        <v>4768</v>
      </c>
      <c r="I52" s="549">
        <f>SUM(I53:I59)</f>
        <v>3833</v>
      </c>
      <c r="J52" s="548">
        <f>SUM(J53:J59)</f>
        <v>254</v>
      </c>
      <c r="K52" s="549">
        <f>SUM(K53:K59)</f>
        <v>212</v>
      </c>
      <c r="L52" s="548">
        <f>SUM(H52:K52)</f>
        <v>9067</v>
      </c>
      <c r="M52" s="552">
        <f>IF(ISERROR(F52/L52-1),"         /0",(F52/L52-1))</f>
        <v>-0.06496084702768279</v>
      </c>
      <c r="N52" s="550">
        <f>SUM(N53:N59)</f>
        <v>14666</v>
      </c>
      <c r="O52" s="549">
        <f>SUM(O53:O59)</f>
        <v>14661</v>
      </c>
      <c r="P52" s="548">
        <f>SUM(P53:P59)</f>
        <v>187</v>
      </c>
      <c r="Q52" s="549">
        <f>SUM(Q53:Q59)</f>
        <v>298</v>
      </c>
      <c r="R52" s="548">
        <f>SUM(N52:Q52)</f>
        <v>29812</v>
      </c>
      <c r="S52" s="551">
        <f>R52/$R$9</f>
        <v>0.0182607566465675</v>
      </c>
      <c r="T52" s="550">
        <f>SUM(T53:T59)</f>
        <v>15101</v>
      </c>
      <c r="U52" s="549">
        <f>SUM(U53:U59)</f>
        <v>13835</v>
      </c>
      <c r="V52" s="548">
        <f>SUM(V53:V59)</f>
        <v>875</v>
      </c>
      <c r="W52" s="549">
        <f>SUM(W53:W59)</f>
        <v>967</v>
      </c>
      <c r="X52" s="548">
        <f>SUM(T52:W52)</f>
        <v>30778</v>
      </c>
      <c r="Y52" s="545">
        <f>IF(ISERROR(R52/X52-1),"         /0",IF(R52/X52&gt;5,"  *  ",(R52/X52-1)))</f>
        <v>-0.031386054974332334</v>
      </c>
    </row>
    <row r="53" spans="1:25" ht="18.75" customHeight="1">
      <c r="A53" s="471" t="s">
        <v>70</v>
      </c>
      <c r="B53" s="469">
        <v>2359</v>
      </c>
      <c r="C53" s="466">
        <v>2420</v>
      </c>
      <c r="D53" s="465">
        <v>7</v>
      </c>
      <c r="E53" s="466">
        <v>0</v>
      </c>
      <c r="F53" s="465">
        <f>SUM(B53:E53)</f>
        <v>4786</v>
      </c>
      <c r="G53" s="468">
        <f>F53/$F$9</f>
        <v>0.009150211835242655</v>
      </c>
      <c r="H53" s="469">
        <v>2355</v>
      </c>
      <c r="I53" s="466">
        <v>2216</v>
      </c>
      <c r="J53" s="465">
        <v>103</v>
      </c>
      <c r="K53" s="466">
        <v>21</v>
      </c>
      <c r="L53" s="465">
        <f>SUM(H53:K53)</f>
        <v>4695</v>
      </c>
      <c r="M53" s="470">
        <f>IF(ISERROR(F53/L53-1),"         /0",(F53/L53-1))</f>
        <v>0.019382321618743426</v>
      </c>
      <c r="N53" s="469">
        <v>8277</v>
      </c>
      <c r="O53" s="466">
        <v>8118</v>
      </c>
      <c r="P53" s="465">
        <v>144</v>
      </c>
      <c r="Q53" s="466">
        <v>160</v>
      </c>
      <c r="R53" s="465">
        <f>SUM(N53:Q53)</f>
        <v>16699</v>
      </c>
      <c r="S53" s="468">
        <f>R53/$R$9</f>
        <v>0.010228645352241739</v>
      </c>
      <c r="T53" s="467">
        <v>6393</v>
      </c>
      <c r="U53" s="466">
        <v>5794</v>
      </c>
      <c r="V53" s="465">
        <v>191</v>
      </c>
      <c r="W53" s="466">
        <v>186</v>
      </c>
      <c r="X53" s="465">
        <f>SUM(T53:W53)</f>
        <v>12564</v>
      </c>
      <c r="Y53" s="464">
        <f>IF(ISERROR(R53/X53-1),"         /0",IF(R53/X53&gt;5,"  *  ",(R53/X53-1)))</f>
        <v>0.32911493155046156</v>
      </c>
    </row>
    <row r="54" spans="1:25" ht="18.75" customHeight="1">
      <c r="A54" s="471" t="s">
        <v>111</v>
      </c>
      <c r="B54" s="469">
        <v>489</v>
      </c>
      <c r="C54" s="466">
        <v>686</v>
      </c>
      <c r="D54" s="465">
        <v>0</v>
      </c>
      <c r="E54" s="466">
        <v>0</v>
      </c>
      <c r="F54" s="465">
        <f>SUM(B54:E54)</f>
        <v>1175</v>
      </c>
      <c r="G54" s="468">
        <f>F54/$F$9</f>
        <v>0.0022464477447576513</v>
      </c>
      <c r="H54" s="469">
        <v>956</v>
      </c>
      <c r="I54" s="466">
        <v>637</v>
      </c>
      <c r="J54" s="465"/>
      <c r="K54" s="466"/>
      <c r="L54" s="465">
        <f>SUM(H54:K54)</f>
        <v>1593</v>
      </c>
      <c r="M54" s="470">
        <f>IF(ISERROR(F54/L54-1),"         /0",(F54/L54-1))</f>
        <v>-0.2623979912115505</v>
      </c>
      <c r="N54" s="469">
        <v>1739</v>
      </c>
      <c r="O54" s="466">
        <v>1806</v>
      </c>
      <c r="P54" s="465"/>
      <c r="Q54" s="466"/>
      <c r="R54" s="465">
        <f>SUM(N54:Q54)</f>
        <v>3545</v>
      </c>
      <c r="S54" s="468">
        <f>R54/$R$9</f>
        <v>0.002171420311018442</v>
      </c>
      <c r="T54" s="467">
        <v>2634</v>
      </c>
      <c r="U54" s="466">
        <v>2583</v>
      </c>
      <c r="V54" s="465"/>
      <c r="W54" s="466"/>
      <c r="X54" s="465">
        <f>SUM(T54:W54)</f>
        <v>5217</v>
      </c>
      <c r="Y54" s="464">
        <f>IF(ISERROR(R54/X54-1),"         /0",IF(R54/X54&gt;5,"  *  ",(R54/X54-1)))</f>
        <v>-0.3204907034694269</v>
      </c>
    </row>
    <row r="55" spans="1:25" ht="18.75" customHeight="1">
      <c r="A55" s="471" t="s">
        <v>92</v>
      </c>
      <c r="B55" s="469">
        <v>467</v>
      </c>
      <c r="C55" s="466">
        <v>469</v>
      </c>
      <c r="D55" s="465">
        <v>0</v>
      </c>
      <c r="E55" s="466">
        <v>0</v>
      </c>
      <c r="F55" s="465">
        <f>SUM(B55:E55)</f>
        <v>936</v>
      </c>
      <c r="G55" s="468">
        <f>F55/$F$9</f>
        <v>0.0017895107141218396</v>
      </c>
      <c r="H55" s="469">
        <v>144</v>
      </c>
      <c r="I55" s="466">
        <v>121</v>
      </c>
      <c r="J55" s="465"/>
      <c r="K55" s="466"/>
      <c r="L55" s="465">
        <f>SUM(H55:K55)</f>
        <v>265</v>
      </c>
      <c r="M55" s="470">
        <f>IF(ISERROR(F55/L55-1),"         /0",(F55/L55-1))</f>
        <v>2.5320754716981133</v>
      </c>
      <c r="N55" s="469">
        <v>1743</v>
      </c>
      <c r="O55" s="466">
        <v>1606</v>
      </c>
      <c r="P55" s="465"/>
      <c r="Q55" s="466"/>
      <c r="R55" s="465">
        <f>SUM(N55:Q55)</f>
        <v>3349</v>
      </c>
      <c r="S55" s="468">
        <f>R55/$R$9</f>
        <v>0.0020513643502399893</v>
      </c>
      <c r="T55" s="467">
        <v>987</v>
      </c>
      <c r="U55" s="466">
        <v>762</v>
      </c>
      <c r="V55" s="465"/>
      <c r="W55" s="466"/>
      <c r="X55" s="465">
        <f>SUM(T55:W55)</f>
        <v>1749</v>
      </c>
      <c r="Y55" s="464">
        <f>IF(ISERROR(R55/X55-1),"         /0",IF(R55/X55&gt;5,"  *  ",(R55/X55-1)))</f>
        <v>0.9148084619782733</v>
      </c>
    </row>
    <row r="56" spans="1:25" ht="18.75" customHeight="1">
      <c r="A56" s="471" t="s">
        <v>91</v>
      </c>
      <c r="B56" s="469">
        <v>257</v>
      </c>
      <c r="C56" s="466">
        <v>278</v>
      </c>
      <c r="D56" s="465">
        <v>0</v>
      </c>
      <c r="E56" s="466">
        <v>0</v>
      </c>
      <c r="F56" s="465">
        <f>SUM(B56:E56)</f>
        <v>535</v>
      </c>
      <c r="G56" s="468">
        <f>F56/$F$9</f>
        <v>0.0010228506752726328</v>
      </c>
      <c r="H56" s="469">
        <v>510</v>
      </c>
      <c r="I56" s="466">
        <v>308</v>
      </c>
      <c r="J56" s="465">
        <v>0</v>
      </c>
      <c r="K56" s="466">
        <v>0</v>
      </c>
      <c r="L56" s="465">
        <f>SUM(H56:K56)</f>
        <v>818</v>
      </c>
      <c r="M56" s="470">
        <f>IF(ISERROR(F56/L56-1),"         /0",(F56/L56-1))</f>
        <v>-0.34596577017114916</v>
      </c>
      <c r="N56" s="469">
        <v>1316</v>
      </c>
      <c r="O56" s="466">
        <v>1609</v>
      </c>
      <c r="P56" s="465">
        <v>0</v>
      </c>
      <c r="Q56" s="466">
        <v>0</v>
      </c>
      <c r="R56" s="465">
        <f>SUM(N56:Q56)</f>
        <v>2925</v>
      </c>
      <c r="S56" s="468">
        <f>R56/$R$9</f>
        <v>0.0017916514554947654</v>
      </c>
      <c r="T56" s="467">
        <v>1760</v>
      </c>
      <c r="U56" s="466">
        <v>1938</v>
      </c>
      <c r="V56" s="465">
        <v>0</v>
      </c>
      <c r="W56" s="466">
        <v>0</v>
      </c>
      <c r="X56" s="465">
        <f>SUM(T56:W56)</f>
        <v>3698</v>
      </c>
      <c r="Y56" s="464">
        <f>IF(ISERROR(R56/X56-1),"         /0",IF(R56/X56&gt;5,"  *  ",(R56/X56-1)))</f>
        <v>-0.20903190914007574</v>
      </c>
    </row>
    <row r="57" spans="1:25" ht="18.75" customHeight="1">
      <c r="A57" s="471" t="s">
        <v>68</v>
      </c>
      <c r="B57" s="469">
        <v>285</v>
      </c>
      <c r="C57" s="466">
        <v>152</v>
      </c>
      <c r="D57" s="465">
        <v>0</v>
      </c>
      <c r="E57" s="466">
        <v>0</v>
      </c>
      <c r="F57" s="465">
        <f>SUM(B57:E57)</f>
        <v>437</v>
      </c>
      <c r="G57" s="468">
        <f>F57/$F$9</f>
        <v>0.0008354873740077393</v>
      </c>
      <c r="H57" s="469"/>
      <c r="I57" s="466"/>
      <c r="J57" s="465"/>
      <c r="K57" s="466"/>
      <c r="L57" s="465">
        <f>SUM(H57:K57)</f>
        <v>0</v>
      </c>
      <c r="M57" s="470" t="str">
        <f>IF(ISERROR(F57/L57-1),"         /0",(F57/L57-1))</f>
        <v>         /0</v>
      </c>
      <c r="N57" s="469">
        <v>947</v>
      </c>
      <c r="O57" s="466">
        <v>789</v>
      </c>
      <c r="P57" s="465"/>
      <c r="Q57" s="466"/>
      <c r="R57" s="465">
        <f>SUM(N57:Q57)</f>
        <v>1736</v>
      </c>
      <c r="S57" s="468">
        <f>R57/$R$9</f>
        <v>0.0010633527954662949</v>
      </c>
      <c r="T57" s="467"/>
      <c r="U57" s="466"/>
      <c r="V57" s="465">
        <v>94</v>
      </c>
      <c r="W57" s="466">
        <v>182</v>
      </c>
      <c r="X57" s="465">
        <f>SUM(T57:W57)</f>
        <v>276</v>
      </c>
      <c r="Y57" s="464" t="str">
        <f>IF(ISERROR(R57/X57-1),"         /0",IF(R57/X57&gt;5,"  *  ",(R57/X57-1)))</f>
        <v>  *  </v>
      </c>
    </row>
    <row r="58" spans="1:25" ht="18.75" customHeight="1">
      <c r="A58" s="471" t="s">
        <v>90</v>
      </c>
      <c r="B58" s="469">
        <v>210</v>
      </c>
      <c r="C58" s="466">
        <v>209</v>
      </c>
      <c r="D58" s="465">
        <v>0</v>
      </c>
      <c r="E58" s="466">
        <v>0</v>
      </c>
      <c r="F58" s="465">
        <f>SUM(B58:E58)</f>
        <v>419</v>
      </c>
      <c r="G58" s="468">
        <f>F58/$F$9</f>
        <v>0.0008010737064284731</v>
      </c>
      <c r="H58" s="469"/>
      <c r="I58" s="466"/>
      <c r="J58" s="465">
        <v>147</v>
      </c>
      <c r="K58" s="466">
        <v>170</v>
      </c>
      <c r="L58" s="465">
        <f>SUM(H58:K58)</f>
        <v>317</v>
      </c>
      <c r="M58" s="470">
        <f>IF(ISERROR(F58/L58-1),"         /0",(F58/L58-1))</f>
        <v>0.3217665615141956</v>
      </c>
      <c r="N58" s="469">
        <v>385</v>
      </c>
      <c r="O58" s="466">
        <v>381</v>
      </c>
      <c r="P58" s="465"/>
      <c r="Q58" s="466"/>
      <c r="R58" s="465">
        <f>SUM(N58:Q58)</f>
        <v>766</v>
      </c>
      <c r="S58" s="468">
        <f>R58/$R$9</f>
        <v>0.00046919829569538126</v>
      </c>
      <c r="T58" s="467"/>
      <c r="U58" s="466"/>
      <c r="V58" s="465">
        <v>511</v>
      </c>
      <c r="W58" s="466">
        <v>466</v>
      </c>
      <c r="X58" s="465">
        <f>SUM(T58:W58)</f>
        <v>977</v>
      </c>
      <c r="Y58" s="464">
        <f>IF(ISERROR(R58/X58-1),"         /0",IF(R58/X58&gt;5,"  *  ",(R58/X58-1)))</f>
        <v>-0.21596724667349032</v>
      </c>
    </row>
    <row r="59" spans="1:25" ht="18.75" customHeight="1" thickBot="1">
      <c r="A59" s="471" t="s">
        <v>41</v>
      </c>
      <c r="B59" s="469">
        <v>65</v>
      </c>
      <c r="C59" s="466">
        <v>54</v>
      </c>
      <c r="D59" s="465">
        <v>18</v>
      </c>
      <c r="E59" s="466">
        <v>53</v>
      </c>
      <c r="F59" s="465">
        <f>SUM(B59:E59)</f>
        <v>190</v>
      </c>
      <c r="G59" s="468">
        <f>F59/$F$9</f>
        <v>0.00036325538000336487</v>
      </c>
      <c r="H59" s="469">
        <v>803</v>
      </c>
      <c r="I59" s="466">
        <v>551</v>
      </c>
      <c r="J59" s="465">
        <v>4</v>
      </c>
      <c r="K59" s="466">
        <v>21</v>
      </c>
      <c r="L59" s="465">
        <f>SUM(H59:K59)</f>
        <v>1379</v>
      </c>
      <c r="M59" s="470">
        <f>IF(ISERROR(F59/L59-1),"         /0",(F59/L59-1))</f>
        <v>-0.8622189992748368</v>
      </c>
      <c r="N59" s="469">
        <v>259</v>
      </c>
      <c r="O59" s="466">
        <v>352</v>
      </c>
      <c r="P59" s="465">
        <v>43</v>
      </c>
      <c r="Q59" s="466">
        <v>138</v>
      </c>
      <c r="R59" s="465">
        <f>SUM(N59:Q59)</f>
        <v>792</v>
      </c>
      <c r="S59" s="468">
        <f>R59/$R$9</f>
        <v>0.0004851240864108903</v>
      </c>
      <c r="T59" s="467">
        <v>3327</v>
      </c>
      <c r="U59" s="466">
        <v>2758</v>
      </c>
      <c r="V59" s="465">
        <v>79</v>
      </c>
      <c r="W59" s="466">
        <v>133</v>
      </c>
      <c r="X59" s="465">
        <f>SUM(T59:W59)</f>
        <v>6297</v>
      </c>
      <c r="Y59" s="464">
        <f>IF(ISERROR(R59/X59-1),"         /0",IF(R59/X59&gt;5,"  *  ",(R59/X59-1)))</f>
        <v>-0.8742258218199143</v>
      </c>
    </row>
    <row r="60" spans="1:25" s="456" customFormat="1" ht="18.75" customHeight="1" thickBot="1">
      <c r="A60" s="540" t="s">
        <v>195</v>
      </c>
      <c r="B60" s="537">
        <v>896</v>
      </c>
      <c r="C60" s="536">
        <v>145</v>
      </c>
      <c r="D60" s="535">
        <v>3</v>
      </c>
      <c r="E60" s="536">
        <v>8</v>
      </c>
      <c r="F60" s="535">
        <f>SUM(B60:E60)</f>
        <v>1052</v>
      </c>
      <c r="G60" s="538">
        <f>F60/$F$9</f>
        <v>0.0020112876829659994</v>
      </c>
      <c r="H60" s="537">
        <v>1020</v>
      </c>
      <c r="I60" s="536">
        <v>454</v>
      </c>
      <c r="J60" s="535">
        <v>0</v>
      </c>
      <c r="K60" s="536">
        <v>0</v>
      </c>
      <c r="L60" s="535">
        <f>SUM(H60:K60)</f>
        <v>1474</v>
      </c>
      <c r="M60" s="539">
        <f>IF(ISERROR(F60/L60-1),"         /0",(F60/L60-1))</f>
        <v>-0.28629579375848035</v>
      </c>
      <c r="N60" s="537">
        <v>3244</v>
      </c>
      <c r="O60" s="536">
        <v>654</v>
      </c>
      <c r="P60" s="535">
        <v>1803</v>
      </c>
      <c r="Q60" s="536">
        <v>1854</v>
      </c>
      <c r="R60" s="535">
        <f>SUM(N60:Q60)</f>
        <v>7555</v>
      </c>
      <c r="S60" s="538">
        <f>R60/$R$9</f>
        <v>0.004627667263679642</v>
      </c>
      <c r="T60" s="537">
        <v>4136</v>
      </c>
      <c r="U60" s="536">
        <v>1244</v>
      </c>
      <c r="V60" s="535">
        <v>0</v>
      </c>
      <c r="W60" s="536">
        <v>0</v>
      </c>
      <c r="X60" s="535">
        <f>SUM(T60:W60)</f>
        <v>5380</v>
      </c>
      <c r="Y60" s="532">
        <f>IF(ISERROR(R60/X60-1),"         /0",IF(R60/X60&gt;5,"  *  ",(R60/X60-1)))</f>
        <v>0.4042750929368031</v>
      </c>
    </row>
    <row r="61" ht="15" thickTop="1">
      <c r="A61" s="235" t="s">
        <v>89</v>
      </c>
    </row>
    <row r="62" ht="14.25">
      <c r="A62" s="235" t="s">
        <v>287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61:Y65536 M61:M65536 Y3 M3 M5:M8 Y5:Y8">
    <cfRule type="cellIs" priority="1" dxfId="48" operator="lessThan" stopIfTrue="1">
      <formula>0</formula>
    </cfRule>
  </conditionalFormatting>
  <conditionalFormatting sqref="Y9:Y60 M9:M60">
    <cfRule type="cellIs" priority="2" dxfId="48" operator="lessThan" stopIfTrue="1">
      <formula>0</formula>
    </cfRule>
    <cfRule type="cellIs" priority="3" dxfId="50" operator="greaterThanOrEqual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0"/>
  </sheetPr>
  <dimension ref="A1:Y58"/>
  <sheetViews>
    <sheetView showGridLines="0" zoomScale="85" zoomScaleNormal="85" zoomScalePageLayoutView="0" workbookViewId="0" topLeftCell="A1">
      <selection activeCell="A9" sqref="A9:IV9"/>
    </sheetView>
  </sheetViews>
  <sheetFormatPr defaultColWidth="8.00390625" defaultRowHeight="15"/>
  <cols>
    <col min="1" max="1" width="18.140625" style="294" customWidth="1"/>
    <col min="2" max="2" width="8.28125" style="294" customWidth="1"/>
    <col min="3" max="3" width="9.7109375" style="294" bestFit="1" customWidth="1"/>
    <col min="4" max="4" width="8.00390625" style="294" bestFit="1" customWidth="1"/>
    <col min="5" max="5" width="9.140625" style="294" customWidth="1"/>
    <col min="6" max="6" width="8.140625" style="294" customWidth="1"/>
    <col min="7" max="7" width="9.00390625" style="294" bestFit="1" customWidth="1"/>
    <col min="8" max="8" width="8.28125" style="294" customWidth="1"/>
    <col min="9" max="9" width="9.7109375" style="294" bestFit="1" customWidth="1"/>
    <col min="10" max="10" width="7.8515625" style="294" customWidth="1"/>
    <col min="11" max="11" width="9.00390625" style="294" customWidth="1"/>
    <col min="12" max="13" width="8.421875" style="294" customWidth="1"/>
    <col min="14" max="14" width="7.57421875" style="294" customWidth="1"/>
    <col min="15" max="15" width="9.421875" style="294" customWidth="1"/>
    <col min="16" max="16" width="8.00390625" style="294" customWidth="1"/>
    <col min="17" max="17" width="9.28125" style="294" customWidth="1"/>
    <col min="18" max="18" width="9.140625" style="294" customWidth="1"/>
    <col min="19" max="20" width="8.421875" style="294" customWidth="1"/>
    <col min="21" max="21" width="9.421875" style="294" customWidth="1"/>
    <col min="22" max="22" width="7.7109375" style="294" customWidth="1"/>
    <col min="23" max="23" width="9.00390625" style="294" customWidth="1"/>
    <col min="24" max="24" width="9.28125" style="294" bestFit="1" customWidth="1"/>
    <col min="25" max="25" width="8.57421875" style="294" customWidth="1"/>
    <col min="26" max="16384" width="8.00390625" style="294" customWidth="1"/>
  </cols>
  <sheetData>
    <row r="1" spans="24:25" ht="18.75" thickBot="1">
      <c r="X1" s="376" t="s">
        <v>32</v>
      </c>
      <c r="Y1" s="375"/>
    </row>
    <row r="2" ht="5.25" customHeight="1" thickBot="1"/>
    <row r="3" spans="1:25" ht="24.75" customHeight="1" thickTop="1">
      <c r="A3" s="531" t="s">
        <v>293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530"/>
      <c r="T3" s="530"/>
      <c r="U3" s="530"/>
      <c r="V3" s="530"/>
      <c r="W3" s="530"/>
      <c r="X3" s="530"/>
      <c r="Y3" s="529"/>
    </row>
    <row r="4" spans="1:25" ht="21" customHeight="1" thickBot="1">
      <c r="A4" s="371" t="s">
        <v>117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70"/>
      <c r="X4" s="370"/>
      <c r="Y4" s="369"/>
    </row>
    <row r="5" spans="1:25" s="523" customFormat="1" ht="15.75" customHeight="1" thickBot="1" thickTop="1">
      <c r="A5" s="618" t="s">
        <v>257</v>
      </c>
      <c r="B5" s="526" t="s">
        <v>76</v>
      </c>
      <c r="C5" s="525"/>
      <c r="D5" s="525"/>
      <c r="E5" s="525"/>
      <c r="F5" s="525"/>
      <c r="G5" s="525"/>
      <c r="H5" s="525"/>
      <c r="I5" s="525"/>
      <c r="J5" s="528"/>
      <c r="K5" s="528"/>
      <c r="L5" s="528"/>
      <c r="M5" s="527"/>
      <c r="N5" s="526" t="s">
        <v>75</v>
      </c>
      <c r="O5" s="525"/>
      <c r="P5" s="525"/>
      <c r="Q5" s="525"/>
      <c r="R5" s="525"/>
      <c r="S5" s="525"/>
      <c r="T5" s="525"/>
      <c r="U5" s="525"/>
      <c r="V5" s="525"/>
      <c r="W5" s="525"/>
      <c r="X5" s="525"/>
      <c r="Y5" s="524"/>
    </row>
    <row r="6" spans="1:25" s="334" customFormat="1" ht="26.25" customHeight="1" thickBot="1">
      <c r="A6" s="617"/>
      <c r="B6" s="616" t="s">
        <v>74</v>
      </c>
      <c r="C6" s="615"/>
      <c r="D6" s="615"/>
      <c r="E6" s="615"/>
      <c r="F6" s="615"/>
      <c r="G6" s="521" t="s">
        <v>72</v>
      </c>
      <c r="H6" s="616" t="s">
        <v>73</v>
      </c>
      <c r="I6" s="615"/>
      <c r="J6" s="615"/>
      <c r="K6" s="615"/>
      <c r="L6" s="615"/>
      <c r="M6" s="522" t="s">
        <v>71</v>
      </c>
      <c r="N6" s="616" t="s">
        <v>115</v>
      </c>
      <c r="O6" s="615"/>
      <c r="P6" s="615"/>
      <c r="Q6" s="615"/>
      <c r="R6" s="615"/>
      <c r="S6" s="521" t="s">
        <v>72</v>
      </c>
      <c r="T6" s="616" t="s">
        <v>114</v>
      </c>
      <c r="U6" s="615"/>
      <c r="V6" s="615"/>
      <c r="W6" s="615"/>
      <c r="X6" s="615"/>
      <c r="Y6" s="518" t="s">
        <v>71</v>
      </c>
    </row>
    <row r="7" spans="1:25" s="334" customFormat="1" ht="26.25" customHeight="1">
      <c r="A7" s="614"/>
      <c r="B7" s="347" t="s">
        <v>26</v>
      </c>
      <c r="C7" s="346"/>
      <c r="D7" s="345" t="s">
        <v>25</v>
      </c>
      <c r="E7" s="346"/>
      <c r="F7" s="613" t="s">
        <v>21</v>
      </c>
      <c r="G7" s="516"/>
      <c r="H7" s="347" t="s">
        <v>26</v>
      </c>
      <c r="I7" s="346"/>
      <c r="J7" s="345" t="s">
        <v>25</v>
      </c>
      <c r="K7" s="346"/>
      <c r="L7" s="613" t="s">
        <v>21</v>
      </c>
      <c r="M7" s="517"/>
      <c r="N7" s="347" t="s">
        <v>26</v>
      </c>
      <c r="O7" s="346"/>
      <c r="P7" s="345" t="s">
        <v>25</v>
      </c>
      <c r="Q7" s="346"/>
      <c r="R7" s="613" t="s">
        <v>21</v>
      </c>
      <c r="S7" s="516"/>
      <c r="T7" s="347" t="s">
        <v>26</v>
      </c>
      <c r="U7" s="346"/>
      <c r="V7" s="345" t="s">
        <v>25</v>
      </c>
      <c r="W7" s="346"/>
      <c r="X7" s="613" t="s">
        <v>21</v>
      </c>
      <c r="Y7" s="511"/>
    </row>
    <row r="8" spans="1:25" s="503" customFormat="1" ht="28.5" thickBot="1">
      <c r="A8" s="612"/>
      <c r="B8" s="508" t="s">
        <v>39</v>
      </c>
      <c r="C8" s="506" t="s">
        <v>38</v>
      </c>
      <c r="D8" s="507" t="s">
        <v>39</v>
      </c>
      <c r="E8" s="506" t="s">
        <v>38</v>
      </c>
      <c r="F8" s="505"/>
      <c r="G8" s="509"/>
      <c r="H8" s="508" t="s">
        <v>39</v>
      </c>
      <c r="I8" s="506" t="s">
        <v>38</v>
      </c>
      <c r="J8" s="507" t="s">
        <v>39</v>
      </c>
      <c r="K8" s="506" t="s">
        <v>38</v>
      </c>
      <c r="L8" s="505"/>
      <c r="M8" s="510"/>
      <c r="N8" s="508" t="s">
        <v>39</v>
      </c>
      <c r="O8" s="506" t="s">
        <v>38</v>
      </c>
      <c r="P8" s="507" t="s">
        <v>39</v>
      </c>
      <c r="Q8" s="506" t="s">
        <v>38</v>
      </c>
      <c r="R8" s="505"/>
      <c r="S8" s="509"/>
      <c r="T8" s="508" t="s">
        <v>39</v>
      </c>
      <c r="U8" s="506" t="s">
        <v>38</v>
      </c>
      <c r="V8" s="507" t="s">
        <v>39</v>
      </c>
      <c r="W8" s="506" t="s">
        <v>38</v>
      </c>
      <c r="X8" s="505"/>
      <c r="Y8" s="504"/>
    </row>
    <row r="9" spans="1:25" s="495" customFormat="1" ht="18" customHeight="1" thickBot="1" thickTop="1">
      <c r="A9" s="611" t="s">
        <v>28</v>
      </c>
      <c r="B9" s="609">
        <f>B10+B20+B33+B42+B50+B55</f>
        <v>23604.108000000004</v>
      </c>
      <c r="C9" s="608">
        <f>C10+C20+C33+C42+C50+C55</f>
        <v>16351.456999999999</v>
      </c>
      <c r="D9" s="607">
        <f>D10+D20+D33+D42+D50+D55</f>
        <v>2848.4759999999997</v>
      </c>
      <c r="E9" s="608">
        <f>E10+E20+E33+E42+E50+E55</f>
        <v>1721.461</v>
      </c>
      <c r="F9" s="607">
        <f>SUM(B9:E9)</f>
        <v>44525.50200000001</v>
      </c>
      <c r="G9" s="610">
        <f>F9/$F$9</f>
        <v>1</v>
      </c>
      <c r="H9" s="609">
        <f>H10+H20+H33+H42+H50+H55</f>
        <v>25469.948</v>
      </c>
      <c r="I9" s="608">
        <f>I10+I20+I33+I42+I50+I55</f>
        <v>17712.389000000003</v>
      </c>
      <c r="J9" s="607">
        <f>J10+J20+J33+J42+J50+J55</f>
        <v>3033.3160000000003</v>
      </c>
      <c r="K9" s="608">
        <f>K10+K20+K33+K42+K50+K55</f>
        <v>1441.5770000000002</v>
      </c>
      <c r="L9" s="607">
        <f>SUM(H9:K9)</f>
        <v>47657.229999999996</v>
      </c>
      <c r="M9" s="606">
        <f>IF(ISERROR(F9/L9-1),"         /0",(F9/L9-1))</f>
        <v>-0.06571359686662415</v>
      </c>
      <c r="N9" s="609">
        <f>N10+N20+N33+N42+N50+N55</f>
        <v>70987.846</v>
      </c>
      <c r="O9" s="608">
        <f>O10+O20+O33+O42+O50+O55</f>
        <v>45799.362</v>
      </c>
      <c r="P9" s="607">
        <f>P10+P20+P33+P42+P50+P55</f>
        <v>11241.821000000002</v>
      </c>
      <c r="Q9" s="608">
        <f>Q10+Q20+Q33+Q42+Q50+Q55</f>
        <v>6113.892</v>
      </c>
      <c r="R9" s="607">
        <f>SUM(N9:Q9)</f>
        <v>134142.921</v>
      </c>
      <c r="S9" s="610">
        <f>R9/$R$9</f>
        <v>1</v>
      </c>
      <c r="T9" s="609">
        <f>T10+T20+T33+T42+T50+T55</f>
        <v>76282.95499999999</v>
      </c>
      <c r="U9" s="608">
        <f>U10+U20+U33+U42+U50+U55</f>
        <v>46642.645000000004</v>
      </c>
      <c r="V9" s="607">
        <f>V10+V20+V33+V42+V50+V55</f>
        <v>6094.537</v>
      </c>
      <c r="W9" s="608">
        <f>W10+W20+W33+W42+W50+W55</f>
        <v>3034.4719999999998</v>
      </c>
      <c r="X9" s="607">
        <f>SUM(T9:W9)</f>
        <v>132054.609</v>
      </c>
      <c r="Y9" s="606">
        <f>IF(ISERROR(R9/X9-1),"         /0",(R9/X9-1))</f>
        <v>0.015814003129569043</v>
      </c>
    </row>
    <row r="10" spans="1:25" s="472" customFormat="1" ht="18.75" customHeight="1" thickTop="1">
      <c r="A10" s="605" t="s">
        <v>256</v>
      </c>
      <c r="B10" s="602">
        <f>SUM(B11:B19)</f>
        <v>14648.778</v>
      </c>
      <c r="C10" s="601">
        <f>SUM(C11:C19)</f>
        <v>7887.427</v>
      </c>
      <c r="D10" s="600">
        <f>SUM(D11:D19)</f>
        <v>2447.205</v>
      </c>
      <c r="E10" s="601">
        <f>SUM(E11:E19)</f>
        <v>1532.988</v>
      </c>
      <c r="F10" s="600">
        <f>SUM(B10:E10)</f>
        <v>26516.398000000005</v>
      </c>
      <c r="G10" s="603">
        <f>F10/$F$9</f>
        <v>0.5955328252110442</v>
      </c>
      <c r="H10" s="602">
        <f>SUM(H11:H19)</f>
        <v>16556.002</v>
      </c>
      <c r="I10" s="601">
        <f>SUM(I11:I19)</f>
        <v>9483.926000000001</v>
      </c>
      <c r="J10" s="600">
        <f>SUM(J11:J19)</f>
        <v>2647.0150000000003</v>
      </c>
      <c r="K10" s="601">
        <f>SUM(K11:K19)</f>
        <v>839.3180000000001</v>
      </c>
      <c r="L10" s="600">
        <f>SUM(H10:K10)</f>
        <v>29526.261</v>
      </c>
      <c r="M10" s="604">
        <f>IF(ISERROR(F10/L10-1),"         /0",(F10/L10-1))</f>
        <v>-0.1019385082317058</v>
      </c>
      <c r="N10" s="602">
        <f>SUM(N11:N19)</f>
        <v>44579.12099999999</v>
      </c>
      <c r="O10" s="601">
        <f>SUM(O11:O19)</f>
        <v>20960.457000000002</v>
      </c>
      <c r="P10" s="600">
        <f>SUM(P11:P19)</f>
        <v>10425.495</v>
      </c>
      <c r="Q10" s="601">
        <f>SUM(Q11:Q19)</f>
        <v>5376.197</v>
      </c>
      <c r="R10" s="600">
        <f>SUM(N10:Q10)</f>
        <v>81341.26999999999</v>
      </c>
      <c r="S10" s="603">
        <f>R10/$R$9</f>
        <v>0.6063776559629263</v>
      </c>
      <c r="T10" s="602">
        <f>SUM(T11:T19)</f>
        <v>52790.227999999996</v>
      </c>
      <c r="U10" s="601">
        <f>SUM(U11:U19)</f>
        <v>25425.581000000006</v>
      </c>
      <c r="V10" s="600">
        <f>SUM(V11:V19)</f>
        <v>5245.487999999999</v>
      </c>
      <c r="W10" s="601">
        <f>SUM(W11:W19)</f>
        <v>1863.6789999999999</v>
      </c>
      <c r="X10" s="600">
        <f>SUM(T10:W10)</f>
        <v>85324.97600000001</v>
      </c>
      <c r="Y10" s="599">
        <f>IF(ISERROR(R10/X10-1),"         /0",IF(R10/X10&gt;5,"  *  ",(R10/X10-1)))</f>
        <v>-0.04668862725493206</v>
      </c>
    </row>
    <row r="11" spans="1:25" ht="18.75" customHeight="1">
      <c r="A11" s="471" t="s">
        <v>255</v>
      </c>
      <c r="B11" s="469">
        <v>10212.055</v>
      </c>
      <c r="C11" s="466">
        <v>5591.147999999999</v>
      </c>
      <c r="D11" s="465">
        <v>1790.409</v>
      </c>
      <c r="E11" s="466">
        <v>1417.128</v>
      </c>
      <c r="F11" s="465">
        <f>SUM(B11:E11)</f>
        <v>19010.74</v>
      </c>
      <c r="G11" s="468">
        <f>F11/$F$9</f>
        <v>0.42696295709366733</v>
      </c>
      <c r="H11" s="469">
        <v>12484.068000000001</v>
      </c>
      <c r="I11" s="466">
        <v>6975.536000000001</v>
      </c>
      <c r="J11" s="465">
        <v>1420.496</v>
      </c>
      <c r="K11" s="466">
        <v>575.219</v>
      </c>
      <c r="L11" s="465">
        <f>SUM(H11:K11)</f>
        <v>21455.319000000003</v>
      </c>
      <c r="M11" s="470">
        <f>IF(ISERROR(F11/L11-1),"         /0",(F11/L11-1))</f>
        <v>-0.1139381334763655</v>
      </c>
      <c r="N11" s="469">
        <v>32565.061999999998</v>
      </c>
      <c r="O11" s="466">
        <v>14761.523000000001</v>
      </c>
      <c r="P11" s="465">
        <v>7730.389</v>
      </c>
      <c r="Q11" s="466">
        <v>4983.139</v>
      </c>
      <c r="R11" s="465">
        <f>SUM(N11:Q11)</f>
        <v>60040.113000000005</v>
      </c>
      <c r="S11" s="468">
        <f>R11/$R$9</f>
        <v>0.44758316393005937</v>
      </c>
      <c r="T11" s="469">
        <v>39359.34</v>
      </c>
      <c r="U11" s="466">
        <v>18709.56</v>
      </c>
      <c r="V11" s="465">
        <v>3229.428</v>
      </c>
      <c r="W11" s="466">
        <v>1294.705</v>
      </c>
      <c r="X11" s="465">
        <f>SUM(T11:W11)</f>
        <v>62593.032999999996</v>
      </c>
      <c r="Y11" s="464">
        <f>IF(ISERROR(R11/X11-1),"         /0",IF(R11/X11&gt;5,"  *  ",(R11/X11-1)))</f>
        <v>-0.040786008883768154</v>
      </c>
    </row>
    <row r="12" spans="1:25" ht="18.75" customHeight="1">
      <c r="A12" s="471" t="s">
        <v>253</v>
      </c>
      <c r="B12" s="469">
        <v>3422.4739999999997</v>
      </c>
      <c r="C12" s="466">
        <v>636.5640000000001</v>
      </c>
      <c r="D12" s="465">
        <v>654.796</v>
      </c>
      <c r="E12" s="466">
        <v>115.66</v>
      </c>
      <c r="F12" s="465">
        <f>SUM(B12:E12)</f>
        <v>4829.494</v>
      </c>
      <c r="G12" s="468">
        <f>F12/$F$9</f>
        <v>0.1084657956242694</v>
      </c>
      <c r="H12" s="469">
        <v>2833.341</v>
      </c>
      <c r="I12" s="466">
        <v>573.626</v>
      </c>
      <c r="J12" s="465">
        <v>1103.858</v>
      </c>
      <c r="K12" s="466">
        <v>164.303</v>
      </c>
      <c r="L12" s="465">
        <f>SUM(H12:K12)</f>
        <v>4675.128</v>
      </c>
      <c r="M12" s="470">
        <f>IF(ISERROR(F12/L12-1),"         /0",(F12/L12-1))</f>
        <v>0.03301856120303026</v>
      </c>
      <c r="N12" s="469">
        <v>9228.545</v>
      </c>
      <c r="O12" s="466">
        <v>1423.563</v>
      </c>
      <c r="P12" s="465">
        <v>2693.106</v>
      </c>
      <c r="Q12" s="466">
        <v>392.858</v>
      </c>
      <c r="R12" s="465">
        <f>SUM(N12:Q12)</f>
        <v>13738.072</v>
      </c>
      <c r="S12" s="468">
        <f>R12/$R$9</f>
        <v>0.10241369352617571</v>
      </c>
      <c r="T12" s="469">
        <v>9776.034</v>
      </c>
      <c r="U12" s="466">
        <v>1729.3029999999999</v>
      </c>
      <c r="V12" s="465">
        <v>1798.771</v>
      </c>
      <c r="W12" s="466">
        <v>220.795</v>
      </c>
      <c r="X12" s="465">
        <f>SUM(T12:W12)</f>
        <v>13524.903</v>
      </c>
      <c r="Y12" s="464">
        <f>IF(ISERROR(R12/X12-1),"         /0",IF(R12/X12&gt;5,"  *  ",(R12/X12-1)))</f>
        <v>0.0157612220952712</v>
      </c>
    </row>
    <row r="13" spans="1:25" ht="18.75" customHeight="1">
      <c r="A13" s="471" t="s">
        <v>252</v>
      </c>
      <c r="B13" s="469">
        <v>59.612</v>
      </c>
      <c r="C13" s="466">
        <v>547.662</v>
      </c>
      <c r="D13" s="465">
        <v>0</v>
      </c>
      <c r="E13" s="466">
        <v>0</v>
      </c>
      <c r="F13" s="465">
        <f>SUM(B13:E13)</f>
        <v>607.274</v>
      </c>
      <c r="G13" s="468">
        <f>F13/$F$9</f>
        <v>0.013638790641821398</v>
      </c>
      <c r="H13" s="469">
        <v>61.923</v>
      </c>
      <c r="I13" s="466">
        <v>923.86</v>
      </c>
      <c r="J13" s="465"/>
      <c r="K13" s="466"/>
      <c r="L13" s="465">
        <f>SUM(H13:K13)</f>
        <v>985.783</v>
      </c>
      <c r="M13" s="470">
        <f>IF(ISERROR(F13/L13-1),"         /0",(F13/L13-1))</f>
        <v>-0.3839678712252088</v>
      </c>
      <c r="N13" s="469">
        <v>147.655</v>
      </c>
      <c r="O13" s="466">
        <v>1763.2239999999997</v>
      </c>
      <c r="P13" s="465">
        <v>0</v>
      </c>
      <c r="Q13" s="466">
        <v>0</v>
      </c>
      <c r="R13" s="465">
        <f>SUM(N13:Q13)</f>
        <v>1910.8789999999997</v>
      </c>
      <c r="S13" s="468">
        <f>R13/$R$9</f>
        <v>0.014245097585134587</v>
      </c>
      <c r="T13" s="469">
        <v>166.50199999999998</v>
      </c>
      <c r="U13" s="466">
        <v>2358.12</v>
      </c>
      <c r="V13" s="465"/>
      <c r="W13" s="466">
        <v>0</v>
      </c>
      <c r="X13" s="465">
        <f>SUM(T13:W13)</f>
        <v>2524.622</v>
      </c>
      <c r="Y13" s="464">
        <f>IF(ISERROR(R13/X13-1),"         /0",IF(R13/X13&gt;5,"  *  ",(R13/X13-1)))</f>
        <v>-0.24310292788385757</v>
      </c>
    </row>
    <row r="14" spans="1:25" ht="18.75" customHeight="1">
      <c r="A14" s="471" t="s">
        <v>249</v>
      </c>
      <c r="B14" s="469">
        <v>68.269</v>
      </c>
      <c r="C14" s="466">
        <v>514.3929999999999</v>
      </c>
      <c r="D14" s="465">
        <v>0</v>
      </c>
      <c r="E14" s="466">
        <v>0</v>
      </c>
      <c r="F14" s="465">
        <f>SUM(B14:E14)</f>
        <v>582.6619999999999</v>
      </c>
      <c r="G14" s="468">
        <f>F14/$F$9</f>
        <v>0.013086028766166406</v>
      </c>
      <c r="H14" s="469">
        <v>27.421</v>
      </c>
      <c r="I14" s="466">
        <v>441.062</v>
      </c>
      <c r="J14" s="465"/>
      <c r="K14" s="466">
        <v>66.596</v>
      </c>
      <c r="L14" s="465">
        <f>SUM(H14:K14)</f>
        <v>535.079</v>
      </c>
      <c r="M14" s="470">
        <f>IF(ISERROR(F14/L14-1),"         /0",(F14/L14-1))</f>
        <v>0.08892705563103753</v>
      </c>
      <c r="N14" s="469">
        <v>122.68</v>
      </c>
      <c r="O14" s="466">
        <v>1338.1129999999998</v>
      </c>
      <c r="P14" s="465">
        <v>0</v>
      </c>
      <c r="Q14" s="466">
        <v>0</v>
      </c>
      <c r="R14" s="465">
        <f>SUM(N14:Q14)</f>
        <v>1460.793</v>
      </c>
      <c r="S14" s="468">
        <f>R14/$R$9</f>
        <v>0.010889825486952083</v>
      </c>
      <c r="T14" s="469">
        <v>57.315999999999995</v>
      </c>
      <c r="U14" s="466">
        <v>1269.826</v>
      </c>
      <c r="V14" s="465">
        <v>0</v>
      </c>
      <c r="W14" s="466">
        <v>277.899</v>
      </c>
      <c r="X14" s="465">
        <f>SUM(T14:W14)</f>
        <v>1605.0410000000002</v>
      </c>
      <c r="Y14" s="464">
        <f>IF(ISERROR(R14/X14-1),"         /0",IF(R14/X14&gt;5,"  *  ",(R14/X14-1)))</f>
        <v>-0.08987184751043764</v>
      </c>
    </row>
    <row r="15" spans="1:25" ht="18.75" customHeight="1">
      <c r="A15" s="471" t="s">
        <v>250</v>
      </c>
      <c r="B15" s="469">
        <v>172.662</v>
      </c>
      <c r="C15" s="466">
        <v>109.927</v>
      </c>
      <c r="D15" s="465">
        <v>0</v>
      </c>
      <c r="E15" s="466">
        <v>0</v>
      </c>
      <c r="F15" s="465">
        <f>SUM(B15:E15)</f>
        <v>282.589</v>
      </c>
      <c r="G15" s="468">
        <f>F15/$F$9</f>
        <v>0.006346677461379323</v>
      </c>
      <c r="H15" s="469">
        <v>209.14000000000001</v>
      </c>
      <c r="I15" s="466">
        <v>52.111000000000004</v>
      </c>
      <c r="J15" s="465"/>
      <c r="K15" s="466"/>
      <c r="L15" s="465">
        <f>SUM(H15:K15)</f>
        <v>261.25100000000003</v>
      </c>
      <c r="M15" s="470">
        <f>IF(ISERROR(F15/L15-1),"         /0",(F15/L15-1))</f>
        <v>0.08167624238758875</v>
      </c>
      <c r="N15" s="469">
        <v>474.39799999999997</v>
      </c>
      <c r="O15" s="466">
        <v>285.271</v>
      </c>
      <c r="P15" s="465">
        <v>0</v>
      </c>
      <c r="Q15" s="466">
        <v>0</v>
      </c>
      <c r="R15" s="465">
        <f>SUM(N15:Q15)</f>
        <v>759.669</v>
      </c>
      <c r="S15" s="468">
        <f>R15/$R$9</f>
        <v>0.005663131489435808</v>
      </c>
      <c r="T15" s="469">
        <v>556.605</v>
      </c>
      <c r="U15" s="466">
        <v>131.14800000000002</v>
      </c>
      <c r="V15" s="465">
        <v>0</v>
      </c>
      <c r="W15" s="466">
        <v>0</v>
      </c>
      <c r="X15" s="465">
        <f>SUM(T15:W15)</f>
        <v>687.753</v>
      </c>
      <c r="Y15" s="464">
        <f>IF(ISERROR(R15/X15-1),"         /0",IF(R15/X15&gt;5,"  *  ",(R15/X15-1)))</f>
        <v>0.10456661039646487</v>
      </c>
    </row>
    <row r="16" spans="1:25" ht="18.75" customHeight="1">
      <c r="A16" s="471" t="s">
        <v>244</v>
      </c>
      <c r="B16" s="469">
        <v>157.108</v>
      </c>
      <c r="C16" s="466">
        <v>39.982</v>
      </c>
      <c r="D16" s="465">
        <v>0</v>
      </c>
      <c r="E16" s="466">
        <v>0</v>
      </c>
      <c r="F16" s="465">
        <f>SUM(B16:E16)</f>
        <v>197.09</v>
      </c>
      <c r="G16" s="468">
        <f>F16/$F$9</f>
        <v>0.004426452058867297</v>
      </c>
      <c r="H16" s="469">
        <v>66.819</v>
      </c>
      <c r="I16" s="466">
        <v>7.983</v>
      </c>
      <c r="J16" s="465"/>
      <c r="K16" s="466"/>
      <c r="L16" s="465">
        <f>SUM(H16:K16)</f>
        <v>74.802</v>
      </c>
      <c r="M16" s="470">
        <f>IF(ISERROR(F16/L16-1),"         /0",(F16/L16-1))</f>
        <v>1.6348225983262479</v>
      </c>
      <c r="N16" s="469">
        <v>334.935</v>
      </c>
      <c r="O16" s="466">
        <v>73.79599999999999</v>
      </c>
      <c r="P16" s="465"/>
      <c r="Q16" s="466"/>
      <c r="R16" s="465">
        <f>SUM(N16:Q16)</f>
        <v>408.731</v>
      </c>
      <c r="S16" s="468">
        <f>R16/$R$9</f>
        <v>0.003046981510116363</v>
      </c>
      <c r="T16" s="469">
        <v>126.714</v>
      </c>
      <c r="U16" s="466">
        <v>20.08</v>
      </c>
      <c r="V16" s="465"/>
      <c r="W16" s="466"/>
      <c r="X16" s="465">
        <f>SUM(T16:W16)</f>
        <v>146.79399999999998</v>
      </c>
      <c r="Y16" s="464">
        <f>IF(ISERROR(R16/X16-1),"         /0",IF(R16/X16&gt;5,"  *  ",(R16/X16-1)))</f>
        <v>1.7843849203645927</v>
      </c>
    </row>
    <row r="17" spans="1:25" ht="18.75" customHeight="1">
      <c r="A17" s="471" t="s">
        <v>246</v>
      </c>
      <c r="B17" s="469">
        <v>100.14800000000001</v>
      </c>
      <c r="C17" s="466">
        <v>75.687</v>
      </c>
      <c r="D17" s="465">
        <v>0</v>
      </c>
      <c r="E17" s="466">
        <v>0</v>
      </c>
      <c r="F17" s="465">
        <f>SUM(B17:E17)</f>
        <v>175.835</v>
      </c>
      <c r="G17" s="468">
        <f>F17/$F$9</f>
        <v>0.003949085178197429</v>
      </c>
      <c r="H17" s="469">
        <v>84.377</v>
      </c>
      <c r="I17" s="466">
        <v>69.028</v>
      </c>
      <c r="J17" s="465"/>
      <c r="K17" s="466"/>
      <c r="L17" s="465">
        <f>SUM(H17:K17)</f>
        <v>153.405</v>
      </c>
      <c r="M17" s="470">
        <f>IF(ISERROR(F17/L17-1),"         /0",(F17/L17-1))</f>
        <v>0.14621426941755478</v>
      </c>
      <c r="N17" s="469">
        <v>272.902</v>
      </c>
      <c r="O17" s="466">
        <v>194.168</v>
      </c>
      <c r="P17" s="465"/>
      <c r="Q17" s="466"/>
      <c r="R17" s="465">
        <f>SUM(N17:Q17)</f>
        <v>467.07</v>
      </c>
      <c r="S17" s="468">
        <f>R17/$R$9</f>
        <v>0.0034818833265156048</v>
      </c>
      <c r="T17" s="469">
        <v>249.369</v>
      </c>
      <c r="U17" s="466">
        <v>163.989</v>
      </c>
      <c r="V17" s="465"/>
      <c r="W17" s="466"/>
      <c r="X17" s="465">
        <f>SUM(T17:W17)</f>
        <v>413.358</v>
      </c>
      <c r="Y17" s="464">
        <f>IF(ISERROR(R17/X17-1),"         /0",IF(R17/X17&gt;5,"  *  ",(R17/X17-1)))</f>
        <v>0.12994063257515265</v>
      </c>
    </row>
    <row r="18" spans="1:25" ht="18.75" customHeight="1">
      <c r="A18" s="471" t="s">
        <v>251</v>
      </c>
      <c r="B18" s="469">
        <v>13.745</v>
      </c>
      <c r="C18" s="466">
        <v>16.372</v>
      </c>
      <c r="D18" s="465">
        <v>0</v>
      </c>
      <c r="E18" s="466">
        <v>0</v>
      </c>
      <c r="F18" s="465">
        <f>SUM(B18:E18)</f>
        <v>30.116999999999997</v>
      </c>
      <c r="G18" s="468">
        <f>F18/$F$9</f>
        <v>0.0006763988870917164</v>
      </c>
      <c r="H18" s="469">
        <v>10.204</v>
      </c>
      <c r="I18" s="466">
        <v>32.204</v>
      </c>
      <c r="J18" s="465"/>
      <c r="K18" s="466"/>
      <c r="L18" s="465">
        <f>SUM(H18:K18)</f>
        <v>42.408</v>
      </c>
      <c r="M18" s="470">
        <f>IF(ISERROR(F18/L18-1),"         /0",(F18/L18-1))</f>
        <v>-0.2898273910582909</v>
      </c>
      <c r="N18" s="469">
        <v>37.967</v>
      </c>
      <c r="O18" s="466">
        <v>54.016000000000005</v>
      </c>
      <c r="P18" s="465"/>
      <c r="Q18" s="466"/>
      <c r="R18" s="465">
        <f>SUM(N18:Q18)</f>
        <v>91.983</v>
      </c>
      <c r="S18" s="468">
        <f>R18/$R$9</f>
        <v>0.0006857089387519749</v>
      </c>
      <c r="T18" s="469">
        <v>34.267</v>
      </c>
      <c r="U18" s="466">
        <v>90.61099999999999</v>
      </c>
      <c r="V18" s="465"/>
      <c r="W18" s="466"/>
      <c r="X18" s="465">
        <f>SUM(T18:W18)</f>
        <v>124.87799999999999</v>
      </c>
      <c r="Y18" s="464">
        <f>IF(ISERROR(R18/X18-1),"         /0",IF(R18/X18&gt;5,"  *  ",(R18/X18-1)))</f>
        <v>-0.2634170950848026</v>
      </c>
    </row>
    <row r="19" spans="1:25" ht="18.75" customHeight="1" thickBot="1">
      <c r="A19" s="471" t="s">
        <v>135</v>
      </c>
      <c r="B19" s="469">
        <v>442.70500000000004</v>
      </c>
      <c r="C19" s="466">
        <v>355.692</v>
      </c>
      <c r="D19" s="465">
        <v>2</v>
      </c>
      <c r="E19" s="466">
        <v>0.2</v>
      </c>
      <c r="F19" s="465">
        <f>SUM(B19:E19)</f>
        <v>800.5970000000001</v>
      </c>
      <c r="G19" s="468">
        <f>F19/$F$9</f>
        <v>0.017980639499583857</v>
      </c>
      <c r="H19" s="469">
        <v>778.7090000000001</v>
      </c>
      <c r="I19" s="466">
        <v>408.51599999999996</v>
      </c>
      <c r="J19" s="465">
        <v>122.661</v>
      </c>
      <c r="K19" s="466">
        <v>33.2</v>
      </c>
      <c r="L19" s="465">
        <f>SUM(H19:K19)</f>
        <v>1343.086</v>
      </c>
      <c r="M19" s="470">
        <f>IF(ISERROR(F19/L19-1),"         /0",(F19/L19-1))</f>
        <v>-0.4039123332385267</v>
      </c>
      <c r="N19" s="469">
        <v>1394.9770000000003</v>
      </c>
      <c r="O19" s="466">
        <v>1066.783</v>
      </c>
      <c r="P19" s="465">
        <v>2</v>
      </c>
      <c r="Q19" s="466">
        <v>0.2</v>
      </c>
      <c r="R19" s="465">
        <f>SUM(N19:Q19)</f>
        <v>2463.96</v>
      </c>
      <c r="S19" s="468">
        <f>R19/$R$9</f>
        <v>0.018368170169784807</v>
      </c>
      <c r="T19" s="469">
        <v>2464.081</v>
      </c>
      <c r="U19" s="466">
        <v>952.944</v>
      </c>
      <c r="V19" s="465">
        <v>217.289</v>
      </c>
      <c r="W19" s="466">
        <v>70.28</v>
      </c>
      <c r="X19" s="465">
        <f>SUM(T19:W19)</f>
        <v>3704.5940000000005</v>
      </c>
      <c r="Y19" s="464">
        <f>IF(ISERROR(R19/X19-1),"         /0",IF(R19/X19&gt;5,"  *  ",(R19/X19-1)))</f>
        <v>-0.33489067897858715</v>
      </c>
    </row>
    <row r="20" spans="1:25" s="472" customFormat="1" ht="18.75" customHeight="1">
      <c r="A20" s="479" t="s">
        <v>239</v>
      </c>
      <c r="B20" s="476">
        <f>SUM(B21:B32)</f>
        <v>2479.177</v>
      </c>
      <c r="C20" s="475">
        <f>SUM(C21:C32)</f>
        <v>4838.109</v>
      </c>
      <c r="D20" s="474">
        <f>SUM(D21:D32)</f>
        <v>0.22000000000000003</v>
      </c>
      <c r="E20" s="475">
        <f>SUM(E21:E32)</f>
        <v>117.734</v>
      </c>
      <c r="F20" s="474">
        <f>SUM(B20:E20)</f>
        <v>7435.240000000001</v>
      </c>
      <c r="G20" s="477">
        <f>F20/$F$9</f>
        <v>0.1669883474867953</v>
      </c>
      <c r="H20" s="476">
        <f>SUM(H21:H32)</f>
        <v>2372.512</v>
      </c>
      <c r="I20" s="475">
        <f>SUM(I21:I32)</f>
        <v>4899.509999999999</v>
      </c>
      <c r="J20" s="474">
        <f>SUM(J21:J32)</f>
        <v>253.672</v>
      </c>
      <c r="K20" s="475">
        <f>SUM(K21:K32)</f>
        <v>423.69300000000004</v>
      </c>
      <c r="L20" s="474">
        <f>SUM(H20:K20)</f>
        <v>7949.386999999999</v>
      </c>
      <c r="M20" s="478">
        <f>IF(ISERROR(F20/L20-1),"         /0",(F20/L20-1))</f>
        <v>-0.06467756570412264</v>
      </c>
      <c r="N20" s="476">
        <f>SUM(N21:N32)</f>
        <v>8659.589000000002</v>
      </c>
      <c r="O20" s="475">
        <f>SUM(O21:O32)</f>
        <v>14743.197</v>
      </c>
      <c r="P20" s="474">
        <f>SUM(P21:P32)</f>
        <v>11.485</v>
      </c>
      <c r="Q20" s="475">
        <f>SUM(Q21:Q32)</f>
        <v>638.504</v>
      </c>
      <c r="R20" s="474">
        <f>SUM(N20:Q20)</f>
        <v>24052.775</v>
      </c>
      <c r="S20" s="477">
        <f>R20/$R$9</f>
        <v>0.17930707651729158</v>
      </c>
      <c r="T20" s="476">
        <f>SUM(T21:T32)</f>
        <v>6210.254999999999</v>
      </c>
      <c r="U20" s="475">
        <f>SUM(U21:U32)</f>
        <v>12772.905999999997</v>
      </c>
      <c r="V20" s="474">
        <f>SUM(V21:V32)</f>
        <v>441.33899999999994</v>
      </c>
      <c r="W20" s="475">
        <f>SUM(W21:W32)</f>
        <v>923.2799999999999</v>
      </c>
      <c r="X20" s="474">
        <f>SUM(T20:W20)</f>
        <v>20347.779999999995</v>
      </c>
      <c r="Y20" s="473">
        <f>IF(ISERROR(R20/X20-1),"         /0",IF(R20/X20&gt;5,"  *  ",(R20/X20-1)))</f>
        <v>0.18208350001818419</v>
      </c>
    </row>
    <row r="21" spans="1:25" ht="18.75" customHeight="1">
      <c r="A21" s="486" t="s">
        <v>238</v>
      </c>
      <c r="B21" s="483">
        <v>598.6070000000001</v>
      </c>
      <c r="C21" s="481">
        <v>1736.3319999999997</v>
      </c>
      <c r="D21" s="482">
        <v>0</v>
      </c>
      <c r="E21" s="481">
        <v>0</v>
      </c>
      <c r="F21" s="482">
        <f>SUM(B21:E21)</f>
        <v>2334.939</v>
      </c>
      <c r="G21" s="484">
        <f>F21/$F$9</f>
        <v>0.05244048680237225</v>
      </c>
      <c r="H21" s="483">
        <v>360.98900000000003</v>
      </c>
      <c r="I21" s="481">
        <v>1512.107</v>
      </c>
      <c r="J21" s="482">
        <v>114.39699999999999</v>
      </c>
      <c r="K21" s="481">
        <v>120.983</v>
      </c>
      <c r="L21" s="482">
        <f>SUM(H21:K21)</f>
        <v>2108.476</v>
      </c>
      <c r="M21" s="485">
        <f>IF(ISERROR(F21/L21-1),"         /0",(F21/L21-1))</f>
        <v>0.10740601268404282</v>
      </c>
      <c r="N21" s="483">
        <v>2134.7240000000006</v>
      </c>
      <c r="O21" s="481">
        <v>5404.152999999999</v>
      </c>
      <c r="P21" s="482">
        <v>0</v>
      </c>
      <c r="Q21" s="481">
        <v>0</v>
      </c>
      <c r="R21" s="482">
        <f>SUM(N21:Q21)</f>
        <v>7538.877</v>
      </c>
      <c r="S21" s="484">
        <f>R21/$R$9</f>
        <v>0.05620033426885046</v>
      </c>
      <c r="T21" s="487">
        <v>1221.746</v>
      </c>
      <c r="U21" s="481">
        <v>3970.394</v>
      </c>
      <c r="V21" s="482">
        <v>225.802</v>
      </c>
      <c r="W21" s="481">
        <v>346.43899999999996</v>
      </c>
      <c r="X21" s="482">
        <f>SUM(T21:W21)</f>
        <v>5764.380999999999</v>
      </c>
      <c r="Y21" s="480">
        <f>IF(ISERROR(R21/X21-1),"         /0",IF(R21/X21&gt;5,"  *  ",(R21/X21-1)))</f>
        <v>0.3078380835687302</v>
      </c>
    </row>
    <row r="22" spans="1:25" ht="18.75" customHeight="1">
      <c r="A22" s="486" t="s">
        <v>237</v>
      </c>
      <c r="B22" s="483">
        <v>328.07</v>
      </c>
      <c r="C22" s="481">
        <v>687.101</v>
      </c>
      <c r="D22" s="482">
        <v>0</v>
      </c>
      <c r="E22" s="481">
        <v>0</v>
      </c>
      <c r="F22" s="482">
        <f>SUM(B22:E22)</f>
        <v>1015.171</v>
      </c>
      <c r="G22" s="484">
        <f>F22/$F$9</f>
        <v>0.022799765401858914</v>
      </c>
      <c r="H22" s="483">
        <v>520.74</v>
      </c>
      <c r="I22" s="481">
        <v>584.677</v>
      </c>
      <c r="J22" s="482"/>
      <c r="K22" s="481">
        <v>13.43</v>
      </c>
      <c r="L22" s="482">
        <f>SUM(H22:K22)</f>
        <v>1118.847</v>
      </c>
      <c r="M22" s="485">
        <f>IF(ISERROR(F22/L22-1),"         /0",(F22/L22-1))</f>
        <v>-0.09266325064999947</v>
      </c>
      <c r="N22" s="483">
        <v>1191.935</v>
      </c>
      <c r="O22" s="481">
        <v>1913.0159999999998</v>
      </c>
      <c r="P22" s="482">
        <v>0.05</v>
      </c>
      <c r="Q22" s="481">
        <v>0.05</v>
      </c>
      <c r="R22" s="482">
        <f>SUM(N22:Q22)</f>
        <v>3105.0510000000004</v>
      </c>
      <c r="S22" s="484">
        <f>R22/$R$9</f>
        <v>0.02314733402890489</v>
      </c>
      <c r="T22" s="487">
        <v>1216.127</v>
      </c>
      <c r="U22" s="481">
        <v>1438.813</v>
      </c>
      <c r="V22" s="482"/>
      <c r="W22" s="481">
        <v>13.43</v>
      </c>
      <c r="X22" s="482">
        <f>SUM(T22:W22)</f>
        <v>2668.37</v>
      </c>
      <c r="Y22" s="480">
        <f>IF(ISERROR(R22/X22-1),"         /0",IF(R22/X22&gt;5,"  *  ",(R22/X22-1)))</f>
        <v>0.16365084302401867</v>
      </c>
    </row>
    <row r="23" spans="1:25" ht="18.75" customHeight="1">
      <c r="A23" s="486" t="s">
        <v>232</v>
      </c>
      <c r="B23" s="483">
        <v>264.404</v>
      </c>
      <c r="C23" s="481">
        <v>364.653</v>
      </c>
      <c r="D23" s="482">
        <v>0</v>
      </c>
      <c r="E23" s="481">
        <v>0</v>
      </c>
      <c r="F23" s="482">
        <f>SUM(B23:E23)</f>
        <v>629.057</v>
      </c>
      <c r="G23" s="484">
        <f>F23/$F$9</f>
        <v>0.014128015895250319</v>
      </c>
      <c r="H23" s="483">
        <v>271.779</v>
      </c>
      <c r="I23" s="481">
        <v>370.233</v>
      </c>
      <c r="J23" s="482"/>
      <c r="K23" s="481"/>
      <c r="L23" s="482">
        <f>SUM(H23:K23)</f>
        <v>642.012</v>
      </c>
      <c r="M23" s="485">
        <f>IF(ISERROR(F23/L23-1),"         /0",(F23/L23-1))</f>
        <v>-0.020178750552949043</v>
      </c>
      <c r="N23" s="483">
        <v>700.125</v>
      </c>
      <c r="O23" s="481">
        <v>954.3910000000001</v>
      </c>
      <c r="P23" s="482"/>
      <c r="Q23" s="481"/>
      <c r="R23" s="482">
        <f>SUM(N23:Q23)</f>
        <v>1654.516</v>
      </c>
      <c r="S23" s="484">
        <f>R23/$R$9</f>
        <v>0.012333979219074856</v>
      </c>
      <c r="T23" s="487">
        <v>678.6829999999999</v>
      </c>
      <c r="U23" s="481">
        <v>939.783</v>
      </c>
      <c r="V23" s="482"/>
      <c r="W23" s="481"/>
      <c r="X23" s="482">
        <f>SUM(T23:W23)</f>
        <v>1618.466</v>
      </c>
      <c r="Y23" s="480">
        <f>IF(ISERROR(R23/X23-1),"         /0",IF(R23/X23&gt;5,"  *  ",(R23/X23-1)))</f>
        <v>0.022274178141524326</v>
      </c>
    </row>
    <row r="24" spans="1:25" ht="18.75" customHeight="1">
      <c r="A24" s="486" t="s">
        <v>292</v>
      </c>
      <c r="B24" s="483">
        <v>0</v>
      </c>
      <c r="C24" s="481">
        <v>601.7139999999999</v>
      </c>
      <c r="D24" s="482">
        <v>0</v>
      </c>
      <c r="E24" s="481">
        <v>18.696</v>
      </c>
      <c r="F24" s="482">
        <f>SUM(B24:E24)</f>
        <v>620.41</v>
      </c>
      <c r="G24" s="484">
        <f>F24/$F$9</f>
        <v>0.013933812582281494</v>
      </c>
      <c r="H24" s="483">
        <v>0</v>
      </c>
      <c r="I24" s="481">
        <v>846.6679999999999</v>
      </c>
      <c r="J24" s="482"/>
      <c r="K24" s="481">
        <v>74.962</v>
      </c>
      <c r="L24" s="482">
        <f>SUM(H24:K24)</f>
        <v>921.6299999999999</v>
      </c>
      <c r="M24" s="485">
        <f>IF(ISERROR(F24/L24-1),"         /0",(F24/L24-1))</f>
        <v>-0.3268339789286373</v>
      </c>
      <c r="N24" s="483">
        <v>0</v>
      </c>
      <c r="O24" s="481">
        <v>1870.0669999999998</v>
      </c>
      <c r="P24" s="482"/>
      <c r="Q24" s="481">
        <v>274.86800000000005</v>
      </c>
      <c r="R24" s="482">
        <f>SUM(N24:Q24)</f>
        <v>2144.935</v>
      </c>
      <c r="S24" s="484">
        <f>R24/$R$9</f>
        <v>0.01598992316560633</v>
      </c>
      <c r="T24" s="487">
        <v>0</v>
      </c>
      <c r="U24" s="481">
        <v>1495.2179999999998</v>
      </c>
      <c r="V24" s="482"/>
      <c r="W24" s="481">
        <v>164.36599999999999</v>
      </c>
      <c r="X24" s="482">
        <f>SUM(T24:W24)</f>
        <v>1659.5839999999998</v>
      </c>
      <c r="Y24" s="480">
        <f>IF(ISERROR(R24/X24-1),"         /0",IF(R24/X24&gt;5,"  *  ",(R24/X24-1)))</f>
        <v>0.2924534100111835</v>
      </c>
    </row>
    <row r="25" spans="1:25" ht="18.75" customHeight="1">
      <c r="A25" s="486" t="s">
        <v>233</v>
      </c>
      <c r="B25" s="483">
        <v>162.13700000000003</v>
      </c>
      <c r="C25" s="481">
        <v>400.99399999999997</v>
      </c>
      <c r="D25" s="482">
        <v>0</v>
      </c>
      <c r="E25" s="481">
        <v>0</v>
      </c>
      <c r="F25" s="482">
        <f>SUM(B25:E25)</f>
        <v>563.131</v>
      </c>
      <c r="G25" s="484">
        <f>F25/$F$9</f>
        <v>0.012647381269277995</v>
      </c>
      <c r="H25" s="483">
        <v>143.413</v>
      </c>
      <c r="I25" s="481">
        <v>297.33799999999997</v>
      </c>
      <c r="J25" s="482"/>
      <c r="K25" s="481">
        <v>56.639</v>
      </c>
      <c r="L25" s="482">
        <f>SUM(H25:K25)</f>
        <v>497.39</v>
      </c>
      <c r="M25" s="485">
        <f>IF(ISERROR(F25/L25-1),"         /0",(F25/L25-1))</f>
        <v>0.13217193751382217</v>
      </c>
      <c r="N25" s="483">
        <v>1667.9979999999998</v>
      </c>
      <c r="O25" s="481">
        <v>1326.293</v>
      </c>
      <c r="P25" s="482">
        <v>11.084</v>
      </c>
      <c r="Q25" s="481">
        <v>131.791</v>
      </c>
      <c r="R25" s="482">
        <f>SUM(N25:Q25)</f>
        <v>3137.1659999999997</v>
      </c>
      <c r="S25" s="484">
        <f>R25/$R$9</f>
        <v>0.023386742860624005</v>
      </c>
      <c r="T25" s="487">
        <v>358.16700000000003</v>
      </c>
      <c r="U25" s="481">
        <v>806.3919999999999</v>
      </c>
      <c r="V25" s="482"/>
      <c r="W25" s="481">
        <v>100.343</v>
      </c>
      <c r="X25" s="482">
        <f>SUM(T25:W25)</f>
        <v>1264.902</v>
      </c>
      <c r="Y25" s="480">
        <f>IF(ISERROR(R25/X25-1),"         /0",IF(R25/X25&gt;5,"  *  ",(R25/X25-1)))</f>
        <v>1.480165261814749</v>
      </c>
    </row>
    <row r="26" spans="1:25" ht="18.75" customHeight="1">
      <c r="A26" s="486" t="s">
        <v>234</v>
      </c>
      <c r="B26" s="483">
        <v>191.81099999999998</v>
      </c>
      <c r="C26" s="481">
        <v>310.244</v>
      </c>
      <c r="D26" s="482">
        <v>0</v>
      </c>
      <c r="E26" s="481">
        <v>0</v>
      </c>
      <c r="F26" s="482">
        <f>SUM(B26:E26)</f>
        <v>502.055</v>
      </c>
      <c r="G26" s="484">
        <f>F26/$F$9</f>
        <v>0.011275672983990162</v>
      </c>
      <c r="H26" s="483">
        <v>318.516</v>
      </c>
      <c r="I26" s="481">
        <v>412.7</v>
      </c>
      <c r="J26" s="482"/>
      <c r="K26" s="481">
        <v>86.105</v>
      </c>
      <c r="L26" s="482">
        <f>SUM(H26:K26)</f>
        <v>817.321</v>
      </c>
      <c r="M26" s="485">
        <f>IF(ISERROR(F26/L26-1),"         /0",(F26/L26-1))</f>
        <v>-0.3857309429220588</v>
      </c>
      <c r="N26" s="483">
        <v>474.24699999999996</v>
      </c>
      <c r="O26" s="481">
        <v>822.039</v>
      </c>
      <c r="P26" s="482"/>
      <c r="Q26" s="481"/>
      <c r="R26" s="482">
        <f>SUM(N26:Q26)</f>
        <v>1296.286</v>
      </c>
      <c r="S26" s="484">
        <f>R26/$R$9</f>
        <v>0.00966346930823133</v>
      </c>
      <c r="T26" s="487">
        <v>645.8700000000001</v>
      </c>
      <c r="U26" s="481">
        <v>935.7660000000001</v>
      </c>
      <c r="V26" s="482"/>
      <c r="W26" s="481">
        <v>216.221</v>
      </c>
      <c r="X26" s="482">
        <f>SUM(T26:W26)</f>
        <v>1797.8570000000002</v>
      </c>
      <c r="Y26" s="480">
        <f>IF(ISERROR(R26/X26-1),"         /0",IF(R26/X26&gt;5,"  *  ",(R26/X26-1)))</f>
        <v>-0.2789826999588956</v>
      </c>
    </row>
    <row r="27" spans="1:25" ht="18.75" customHeight="1">
      <c r="A27" s="486" t="s">
        <v>230</v>
      </c>
      <c r="B27" s="483">
        <v>35.047</v>
      </c>
      <c r="C27" s="481">
        <v>387.634</v>
      </c>
      <c r="D27" s="482">
        <v>0</v>
      </c>
      <c r="E27" s="481">
        <v>0</v>
      </c>
      <c r="F27" s="482">
        <f>SUM(B27:E27)</f>
        <v>422.68100000000004</v>
      </c>
      <c r="G27" s="484">
        <f>F27/$F$9</f>
        <v>0.009493009197291026</v>
      </c>
      <c r="H27" s="483">
        <v>66.6</v>
      </c>
      <c r="I27" s="481">
        <v>515.6460000000001</v>
      </c>
      <c r="J27" s="482">
        <v>0</v>
      </c>
      <c r="K27" s="481">
        <v>0</v>
      </c>
      <c r="L27" s="482">
        <f>SUM(H27:K27)</f>
        <v>582.2460000000001</v>
      </c>
      <c r="M27" s="485">
        <f>IF(ISERROR(F27/L27-1),"         /0",(F27/L27-1))</f>
        <v>-0.27405083074851533</v>
      </c>
      <c r="N27" s="483">
        <v>195.76100000000002</v>
      </c>
      <c r="O27" s="481">
        <v>1450.7399999999998</v>
      </c>
      <c r="P27" s="482">
        <v>0</v>
      </c>
      <c r="Q27" s="481"/>
      <c r="R27" s="482">
        <f>SUM(N27:Q27)</f>
        <v>1646.5009999999997</v>
      </c>
      <c r="S27" s="484">
        <f>R27/$R$9</f>
        <v>0.012274229513758686</v>
      </c>
      <c r="T27" s="487">
        <v>124.83599999999998</v>
      </c>
      <c r="U27" s="481">
        <v>1987.33</v>
      </c>
      <c r="V27" s="482">
        <v>0</v>
      </c>
      <c r="W27" s="481">
        <v>0</v>
      </c>
      <c r="X27" s="482">
        <f>SUM(T27:W27)</f>
        <v>2112.1659999999997</v>
      </c>
      <c r="Y27" s="480">
        <f>IF(ISERROR(R27/X27-1),"         /0",IF(R27/X27&gt;5,"  *  ",(R27/X27-1)))</f>
        <v>-0.2204679935194488</v>
      </c>
    </row>
    <row r="28" spans="1:25" ht="18.75" customHeight="1">
      <c r="A28" s="486" t="s">
        <v>235</v>
      </c>
      <c r="B28" s="483">
        <v>304.43800000000005</v>
      </c>
      <c r="C28" s="481">
        <v>54.818000000000005</v>
      </c>
      <c r="D28" s="482">
        <v>0</v>
      </c>
      <c r="E28" s="481">
        <v>0</v>
      </c>
      <c r="F28" s="482">
        <f>SUM(B28:E28)</f>
        <v>359.25600000000003</v>
      </c>
      <c r="G28" s="484">
        <f>F28/$F$9</f>
        <v>0.008068544628648993</v>
      </c>
      <c r="H28" s="483">
        <v>363.47700000000003</v>
      </c>
      <c r="I28" s="481">
        <v>157.177</v>
      </c>
      <c r="J28" s="482">
        <v>55.221</v>
      </c>
      <c r="K28" s="481">
        <v>44.248</v>
      </c>
      <c r="L28" s="482">
        <f>SUM(H28:K28)</f>
        <v>620.123</v>
      </c>
      <c r="M28" s="485">
        <f>IF(ISERROR(F28/L28-1),"         /0",(F28/L28-1))</f>
        <v>-0.4206697703520108</v>
      </c>
      <c r="N28" s="483">
        <v>893.0229999999999</v>
      </c>
      <c r="O28" s="481">
        <v>94.66199999999999</v>
      </c>
      <c r="P28" s="482">
        <v>0</v>
      </c>
      <c r="Q28" s="481">
        <v>4.55</v>
      </c>
      <c r="R28" s="482">
        <f>SUM(N28:Q28)</f>
        <v>992.2349999999999</v>
      </c>
      <c r="S28" s="484">
        <f>R28/$R$9</f>
        <v>0.007396849513959815</v>
      </c>
      <c r="T28" s="487">
        <v>931.4270000000001</v>
      </c>
      <c r="U28" s="481">
        <v>269.973</v>
      </c>
      <c r="V28" s="482">
        <v>55.221</v>
      </c>
      <c r="W28" s="481">
        <v>48.73</v>
      </c>
      <c r="X28" s="482">
        <f>SUM(T28:W28)</f>
        <v>1305.351</v>
      </c>
      <c r="Y28" s="480">
        <f>IF(ISERROR(R28/X28-1),"         /0",IF(R28/X28&gt;5,"  *  ",(R28/X28-1)))</f>
        <v>-0.2398711151253572</v>
      </c>
    </row>
    <row r="29" spans="1:25" ht="18.75" customHeight="1">
      <c r="A29" s="486" t="s">
        <v>231</v>
      </c>
      <c r="B29" s="483">
        <v>280.539</v>
      </c>
      <c r="C29" s="481">
        <v>17.661000000000005</v>
      </c>
      <c r="D29" s="482">
        <v>0</v>
      </c>
      <c r="E29" s="481">
        <v>0</v>
      </c>
      <c r="F29" s="482">
        <f>SUM(B29:E29)</f>
        <v>298.2</v>
      </c>
      <c r="G29" s="484">
        <f>F29/$F$9</f>
        <v>0.006697285524147486</v>
      </c>
      <c r="H29" s="483">
        <v>7.979</v>
      </c>
      <c r="I29" s="481">
        <v>7.108</v>
      </c>
      <c r="J29" s="482">
        <v>79.361</v>
      </c>
      <c r="K29" s="481"/>
      <c r="L29" s="482">
        <f>SUM(H29:K29)</f>
        <v>94.44800000000001</v>
      </c>
      <c r="M29" s="485">
        <f>IF(ISERROR(F29/L29-1),"         /0",(F29/L29-1))</f>
        <v>2.1572929019142806</v>
      </c>
      <c r="N29" s="483">
        <v>434.655</v>
      </c>
      <c r="O29" s="481">
        <v>64.343</v>
      </c>
      <c r="P29" s="482">
        <v>0</v>
      </c>
      <c r="Q29" s="481">
        <v>0.03</v>
      </c>
      <c r="R29" s="482">
        <f>SUM(N29:Q29)</f>
        <v>499.02799999999996</v>
      </c>
      <c r="S29" s="484">
        <f>R29/$R$9</f>
        <v>0.0037201217647556666</v>
      </c>
      <c r="T29" s="487">
        <v>40.878</v>
      </c>
      <c r="U29" s="481">
        <v>116.22800000000002</v>
      </c>
      <c r="V29" s="482">
        <v>155.623</v>
      </c>
      <c r="W29" s="481"/>
      <c r="X29" s="482">
        <f>SUM(T29:W29)</f>
        <v>312.72900000000004</v>
      </c>
      <c r="Y29" s="480">
        <f>IF(ISERROR(R29/X29-1),"         /0",IF(R29/X29&gt;5,"  *  ",(R29/X29-1)))</f>
        <v>0.5957202561962591</v>
      </c>
    </row>
    <row r="30" spans="1:25" ht="18.75" customHeight="1">
      <c r="A30" s="486" t="s">
        <v>236</v>
      </c>
      <c r="B30" s="483">
        <v>58.286</v>
      </c>
      <c r="C30" s="481">
        <v>38.738</v>
      </c>
      <c r="D30" s="482">
        <v>0</v>
      </c>
      <c r="E30" s="481">
        <v>0</v>
      </c>
      <c r="F30" s="482">
        <f>SUM(B30:E30)</f>
        <v>97.024</v>
      </c>
      <c r="G30" s="484">
        <f>F30/$F$9</f>
        <v>0.0021790658306334197</v>
      </c>
      <c r="H30" s="483">
        <v>1.809</v>
      </c>
      <c r="I30" s="481">
        <v>0.667</v>
      </c>
      <c r="J30" s="482"/>
      <c r="K30" s="481"/>
      <c r="L30" s="482">
        <f>SUM(H30:K30)</f>
        <v>2.476</v>
      </c>
      <c r="M30" s="485">
        <f>IF(ISERROR(F30/L30-1),"         /0",(F30/L30-1))</f>
        <v>38.18578352180937</v>
      </c>
      <c r="N30" s="483">
        <v>166.392</v>
      </c>
      <c r="O30" s="481">
        <v>61.471</v>
      </c>
      <c r="P30" s="482"/>
      <c r="Q30" s="481"/>
      <c r="R30" s="482">
        <f>SUM(N30:Q30)</f>
        <v>227.863</v>
      </c>
      <c r="S30" s="484">
        <f>R30/$R$9</f>
        <v>0.0016986584033010582</v>
      </c>
      <c r="T30" s="487">
        <v>3.7359999999999998</v>
      </c>
      <c r="U30" s="481">
        <v>0.667</v>
      </c>
      <c r="V30" s="482"/>
      <c r="W30" s="481"/>
      <c r="X30" s="482">
        <f>SUM(T30:W30)</f>
        <v>4.403</v>
      </c>
      <c r="Y30" s="480" t="str">
        <f>IF(ISERROR(R30/X30-1),"         /0",IF(R30/X30&gt;5,"  *  ",(R30/X30-1)))</f>
        <v>  *  </v>
      </c>
    </row>
    <row r="31" spans="1:25" ht="18.75" customHeight="1">
      <c r="A31" s="486" t="s">
        <v>229</v>
      </c>
      <c r="B31" s="483">
        <v>65.519</v>
      </c>
      <c r="C31" s="481">
        <v>10.665</v>
      </c>
      <c r="D31" s="482">
        <v>0</v>
      </c>
      <c r="E31" s="481">
        <v>0</v>
      </c>
      <c r="F31" s="482">
        <f>SUM(B31:E31)</f>
        <v>76.184</v>
      </c>
      <c r="G31" s="484">
        <f>F31/$F$9</f>
        <v>0.0017110194512798527</v>
      </c>
      <c r="H31" s="483">
        <v>79.578</v>
      </c>
      <c r="I31" s="481">
        <v>88.699</v>
      </c>
      <c r="J31" s="482"/>
      <c r="K31" s="481"/>
      <c r="L31" s="482">
        <f>SUM(H31:K31)</f>
        <v>168.277</v>
      </c>
      <c r="M31" s="485">
        <f>IF(ISERROR(F31/L31-1),"         /0",(F31/L31-1))</f>
        <v>-0.5472702746067495</v>
      </c>
      <c r="N31" s="483">
        <v>222.83700000000002</v>
      </c>
      <c r="O31" s="481">
        <v>50.652</v>
      </c>
      <c r="P31" s="482"/>
      <c r="Q31" s="481">
        <v>24.436</v>
      </c>
      <c r="R31" s="482">
        <f>SUM(N31:Q31)</f>
        <v>297.925</v>
      </c>
      <c r="S31" s="484">
        <f>R31/$R$9</f>
        <v>0.002220952084381702</v>
      </c>
      <c r="T31" s="487">
        <v>282.459</v>
      </c>
      <c r="U31" s="481">
        <v>224.817</v>
      </c>
      <c r="V31" s="482"/>
      <c r="W31" s="481"/>
      <c r="X31" s="482">
        <f>SUM(T31:W31)</f>
        <v>507.276</v>
      </c>
      <c r="Y31" s="480">
        <f>IF(ISERROR(R31/X31-1),"         /0",IF(R31/X31&gt;5,"  *  ",(R31/X31-1)))</f>
        <v>-0.412696441384966</v>
      </c>
    </row>
    <row r="32" spans="1:25" ht="18.75" customHeight="1" thickBot="1">
      <c r="A32" s="486" t="s">
        <v>135</v>
      </c>
      <c r="B32" s="483">
        <v>190.319</v>
      </c>
      <c r="C32" s="481">
        <v>227.55499999999998</v>
      </c>
      <c r="D32" s="482">
        <v>0.22000000000000003</v>
      </c>
      <c r="E32" s="481">
        <v>99.038</v>
      </c>
      <c r="F32" s="482">
        <f>SUM(B32:E32)</f>
        <v>517.132</v>
      </c>
      <c r="G32" s="484">
        <f>F32/$F$9</f>
        <v>0.011614287919763372</v>
      </c>
      <c r="H32" s="483">
        <v>237.632</v>
      </c>
      <c r="I32" s="481">
        <v>106.49000000000001</v>
      </c>
      <c r="J32" s="482">
        <v>4.693</v>
      </c>
      <c r="K32" s="481">
        <v>27.326</v>
      </c>
      <c r="L32" s="482">
        <f>SUM(H32:K32)</f>
        <v>376.141</v>
      </c>
      <c r="M32" s="485">
        <f>IF(ISERROR(F32/L32-1),"         /0",(F32/L32-1))</f>
        <v>0.37483550051709313</v>
      </c>
      <c r="N32" s="483">
        <v>577.892</v>
      </c>
      <c r="O32" s="481">
        <v>731.37</v>
      </c>
      <c r="P32" s="482">
        <v>0.351</v>
      </c>
      <c r="Q32" s="481">
        <v>202.779</v>
      </c>
      <c r="R32" s="482">
        <f>SUM(N32:Q32)</f>
        <v>1512.3920000000003</v>
      </c>
      <c r="S32" s="484">
        <f>R32/$R$9</f>
        <v>0.011274482385842785</v>
      </c>
      <c r="T32" s="487">
        <v>706.3259999999999</v>
      </c>
      <c r="U32" s="481">
        <v>587.5250000000001</v>
      </c>
      <c r="V32" s="482">
        <v>4.693</v>
      </c>
      <c r="W32" s="481">
        <v>33.751000000000005</v>
      </c>
      <c r="X32" s="482">
        <f>SUM(T32:W32)</f>
        <v>1332.295</v>
      </c>
      <c r="Y32" s="480">
        <f>IF(ISERROR(R32/X32-1),"         /0",IF(R32/X32&gt;5,"  *  ",(R32/X32-1)))</f>
        <v>0.13517801988298395</v>
      </c>
    </row>
    <row r="33" spans="1:25" s="472" customFormat="1" ht="18.75" customHeight="1">
      <c r="A33" s="479" t="s">
        <v>223</v>
      </c>
      <c r="B33" s="476">
        <f>SUM(B34:B41)</f>
        <v>2788.1</v>
      </c>
      <c r="C33" s="475">
        <f>SUM(C34:C41)</f>
        <v>1156.175</v>
      </c>
      <c r="D33" s="474">
        <f>SUM(D34:D41)</f>
        <v>365.23</v>
      </c>
      <c r="E33" s="475">
        <f>SUM(E34:E41)</f>
        <v>37.06</v>
      </c>
      <c r="F33" s="474">
        <f>SUM(B33:E33)</f>
        <v>4346.565</v>
      </c>
      <c r="G33" s="477">
        <f>F33/$F$9</f>
        <v>0.09761967422624453</v>
      </c>
      <c r="H33" s="476">
        <f>SUM(H34:H41)</f>
        <v>3270.737</v>
      </c>
      <c r="I33" s="598">
        <f>SUM(I34:I41)</f>
        <v>949.597</v>
      </c>
      <c r="J33" s="474">
        <f>SUM(J34:J41)</f>
        <v>72.478</v>
      </c>
      <c r="K33" s="475">
        <f>SUM(K34:K41)</f>
        <v>72.066</v>
      </c>
      <c r="L33" s="474">
        <f>SUM(H33:K33)</f>
        <v>4364.878</v>
      </c>
      <c r="M33" s="478">
        <f>IF(ISERROR(F33/L33-1),"         /0",(F33/L33-1))</f>
        <v>-0.004195535362042202</v>
      </c>
      <c r="N33" s="476">
        <f>SUM(N34:N41)</f>
        <v>7229.124</v>
      </c>
      <c r="O33" s="475">
        <f>SUM(O34:O41)</f>
        <v>3550.179</v>
      </c>
      <c r="P33" s="474">
        <f>SUM(P34:P41)</f>
        <v>768.2980000000001</v>
      </c>
      <c r="Q33" s="475">
        <f>SUM(Q34:Q41)</f>
        <v>65.512</v>
      </c>
      <c r="R33" s="474">
        <f>SUM(N33:Q33)</f>
        <v>11613.113000000001</v>
      </c>
      <c r="S33" s="477">
        <f>R33/$R$9</f>
        <v>0.08657268615762438</v>
      </c>
      <c r="T33" s="476">
        <f>SUM(T34:T41)</f>
        <v>8953.358</v>
      </c>
      <c r="U33" s="475">
        <f>SUM(U34:U41)</f>
        <v>2491.926</v>
      </c>
      <c r="V33" s="474">
        <f>SUM(V34:V41)</f>
        <v>179.176</v>
      </c>
      <c r="W33" s="475">
        <f>SUM(W34:W41)</f>
        <v>134.724</v>
      </c>
      <c r="X33" s="474">
        <f>SUM(T33:W33)</f>
        <v>11759.184</v>
      </c>
      <c r="Y33" s="473">
        <f>IF(ISERROR(R33/X33-1),"         /0",IF(R33/X33&gt;5,"  *  ",(R33/X33-1)))</f>
        <v>-0.012421865326709636</v>
      </c>
    </row>
    <row r="34" spans="1:25" ht="18.75" customHeight="1">
      <c r="A34" s="486" t="s">
        <v>291</v>
      </c>
      <c r="B34" s="483">
        <v>1498.199</v>
      </c>
      <c r="C34" s="481">
        <v>0</v>
      </c>
      <c r="D34" s="482">
        <v>0</v>
      </c>
      <c r="E34" s="481">
        <v>0</v>
      </c>
      <c r="F34" s="482">
        <f>SUM(B34:E34)</f>
        <v>1498.199</v>
      </c>
      <c r="G34" s="484">
        <f>F34/$F$9</f>
        <v>0.033648110244776125</v>
      </c>
      <c r="H34" s="483">
        <v>1902.245</v>
      </c>
      <c r="I34" s="554"/>
      <c r="J34" s="482"/>
      <c r="K34" s="481"/>
      <c r="L34" s="482">
        <f>SUM(H34:K34)</f>
        <v>1902.245</v>
      </c>
      <c r="M34" s="485">
        <f>IF(ISERROR(F34/L34-1),"         /0",(F34/L34-1))</f>
        <v>-0.21240481641428932</v>
      </c>
      <c r="N34" s="483">
        <v>3615.9950000000003</v>
      </c>
      <c r="O34" s="481">
        <v>355.403</v>
      </c>
      <c r="P34" s="482"/>
      <c r="Q34" s="481"/>
      <c r="R34" s="482">
        <f>SUM(N34:Q34)</f>
        <v>3971.398</v>
      </c>
      <c r="S34" s="484">
        <f>R34/$R$9</f>
        <v>0.02960572179578526</v>
      </c>
      <c r="T34" s="483">
        <v>5157.648</v>
      </c>
      <c r="U34" s="481"/>
      <c r="V34" s="482"/>
      <c r="W34" s="481"/>
      <c r="X34" s="465">
        <f>SUM(T34:W34)</f>
        <v>5157.648</v>
      </c>
      <c r="Y34" s="480">
        <f>IF(ISERROR(R34/X34-1),"         /0",IF(R34/X34&gt;5,"  *  ",(R34/X34-1)))</f>
        <v>-0.2299982472630936</v>
      </c>
    </row>
    <row r="35" spans="1:25" ht="18.75" customHeight="1">
      <c r="A35" s="486" t="s">
        <v>222</v>
      </c>
      <c r="B35" s="483">
        <v>408.254</v>
      </c>
      <c r="C35" s="481">
        <v>584.335</v>
      </c>
      <c r="D35" s="482">
        <v>0</v>
      </c>
      <c r="E35" s="481">
        <v>0</v>
      </c>
      <c r="F35" s="482">
        <f>SUM(B35:E35)</f>
        <v>992.589</v>
      </c>
      <c r="G35" s="484">
        <f>F35/$F$9</f>
        <v>0.022292595376016196</v>
      </c>
      <c r="H35" s="483">
        <v>271.06</v>
      </c>
      <c r="I35" s="554">
        <v>459.52</v>
      </c>
      <c r="J35" s="482"/>
      <c r="K35" s="481"/>
      <c r="L35" s="482">
        <f>SUM(H35:K35)</f>
        <v>730.5799999999999</v>
      </c>
      <c r="M35" s="485">
        <f>IF(ISERROR(F35/L35-1),"         /0",(F35/L35-1))</f>
        <v>0.3586314982616554</v>
      </c>
      <c r="N35" s="483">
        <v>1163.256</v>
      </c>
      <c r="O35" s="481">
        <v>1713.3220000000001</v>
      </c>
      <c r="P35" s="482"/>
      <c r="Q35" s="481"/>
      <c r="R35" s="482">
        <f>SUM(N35:Q35)</f>
        <v>2876.5780000000004</v>
      </c>
      <c r="S35" s="484">
        <f>R35/$R$9</f>
        <v>0.02144412823692724</v>
      </c>
      <c r="T35" s="483">
        <v>728.781</v>
      </c>
      <c r="U35" s="481">
        <v>1270.5079999999998</v>
      </c>
      <c r="V35" s="482"/>
      <c r="W35" s="481"/>
      <c r="X35" s="465">
        <f>SUM(T35:W35)</f>
        <v>1999.2889999999998</v>
      </c>
      <c r="Y35" s="480">
        <f>IF(ISERROR(R35/X35-1),"         /0",IF(R35/X35&gt;5,"  *  ",(R35/X35-1)))</f>
        <v>0.43880049357546635</v>
      </c>
    </row>
    <row r="36" spans="1:25" ht="18.75" customHeight="1">
      <c r="A36" s="486" t="s">
        <v>220</v>
      </c>
      <c r="B36" s="483">
        <v>32.086</v>
      </c>
      <c r="C36" s="481">
        <v>219.623</v>
      </c>
      <c r="D36" s="482">
        <v>365.23</v>
      </c>
      <c r="E36" s="481">
        <v>37.06</v>
      </c>
      <c r="F36" s="482">
        <f>SUM(B36:E36)</f>
        <v>653.999</v>
      </c>
      <c r="G36" s="484">
        <f>F36/$F$9</f>
        <v>0.014688189253879718</v>
      </c>
      <c r="H36" s="483">
        <v>0.608</v>
      </c>
      <c r="I36" s="554"/>
      <c r="J36" s="482">
        <v>72.428</v>
      </c>
      <c r="K36" s="481">
        <v>72.066</v>
      </c>
      <c r="L36" s="482">
        <f>SUM(H36:K36)</f>
        <v>145.102</v>
      </c>
      <c r="M36" s="485" t="s">
        <v>136</v>
      </c>
      <c r="N36" s="483">
        <v>181.191</v>
      </c>
      <c r="O36" s="481">
        <v>490.602</v>
      </c>
      <c r="P36" s="482">
        <v>768.2080000000001</v>
      </c>
      <c r="Q36" s="481">
        <v>65.432</v>
      </c>
      <c r="R36" s="482">
        <f>SUM(N36:Q36)</f>
        <v>1505.4330000000002</v>
      </c>
      <c r="S36" s="484">
        <f>R36/$R$9</f>
        <v>0.01122260488125199</v>
      </c>
      <c r="T36" s="483">
        <v>1.5390000000000001</v>
      </c>
      <c r="U36" s="481"/>
      <c r="V36" s="482">
        <v>179.12599999999998</v>
      </c>
      <c r="W36" s="481">
        <v>134.724</v>
      </c>
      <c r="X36" s="465">
        <f>SUM(T36:W36)</f>
        <v>315.38899999999995</v>
      </c>
      <c r="Y36" s="480">
        <f>IF(ISERROR(R36/X36-1),"         /0",IF(R36/X36&gt;5,"  *  ",(R36/X36-1)))</f>
        <v>3.773257786416141</v>
      </c>
    </row>
    <row r="37" spans="1:25" ht="18.75" customHeight="1">
      <c r="A37" s="486" t="s">
        <v>290</v>
      </c>
      <c r="B37" s="483">
        <v>255.907</v>
      </c>
      <c r="C37" s="481">
        <v>70.643</v>
      </c>
      <c r="D37" s="482">
        <v>0</v>
      </c>
      <c r="E37" s="481">
        <v>0</v>
      </c>
      <c r="F37" s="482">
        <f>SUM(B37:E37)</f>
        <v>326.55</v>
      </c>
      <c r="G37" s="484">
        <f>F37/$F$9</f>
        <v>0.007333999288767142</v>
      </c>
      <c r="H37" s="483">
        <v>366.366</v>
      </c>
      <c r="I37" s="554">
        <v>71.854</v>
      </c>
      <c r="J37" s="482"/>
      <c r="K37" s="481"/>
      <c r="L37" s="482">
        <f>SUM(H37:K37)</f>
        <v>438.21999999999997</v>
      </c>
      <c r="M37" s="485">
        <f>IF(ISERROR(F37/L37-1),"         /0",(F37/L37-1))</f>
        <v>-0.2548263429327734</v>
      </c>
      <c r="N37" s="483">
        <v>822.663</v>
      </c>
      <c r="O37" s="481">
        <v>190.602</v>
      </c>
      <c r="P37" s="482"/>
      <c r="Q37" s="481"/>
      <c r="R37" s="482">
        <f>SUM(N37:Q37)</f>
        <v>1013.265</v>
      </c>
      <c r="S37" s="484">
        <f>R37/$R$9</f>
        <v>0.0075536226022691125</v>
      </c>
      <c r="T37" s="483">
        <v>1105.501</v>
      </c>
      <c r="U37" s="481">
        <v>218.41199999999998</v>
      </c>
      <c r="V37" s="482"/>
      <c r="W37" s="481"/>
      <c r="X37" s="465">
        <f>SUM(T37:W37)</f>
        <v>1323.913</v>
      </c>
      <c r="Y37" s="480">
        <f>IF(ISERROR(R37/X37-1),"         /0",IF(R37/X37&gt;5,"  *  ",(R37/X37-1)))</f>
        <v>-0.23464381722968197</v>
      </c>
    </row>
    <row r="38" spans="1:25" ht="18.75" customHeight="1">
      <c r="A38" s="486" t="s">
        <v>221</v>
      </c>
      <c r="B38" s="483">
        <v>37.03</v>
      </c>
      <c r="C38" s="481">
        <v>273.524</v>
      </c>
      <c r="D38" s="482">
        <v>0</v>
      </c>
      <c r="E38" s="481">
        <v>0</v>
      </c>
      <c r="F38" s="482">
        <f>SUM(B38:E38)</f>
        <v>310.554</v>
      </c>
      <c r="G38" s="484">
        <f>F38/$F$9</f>
        <v>0.006974744495862167</v>
      </c>
      <c r="H38" s="483">
        <v>38.064</v>
      </c>
      <c r="I38" s="554">
        <v>299.029</v>
      </c>
      <c r="J38" s="482"/>
      <c r="K38" s="481"/>
      <c r="L38" s="482">
        <f>SUM(H38:K38)</f>
        <v>337.093</v>
      </c>
      <c r="M38" s="485">
        <f>IF(ISERROR(F38/L38-1),"         /0",(F38/L38-1))</f>
        <v>-0.07872901543490973</v>
      </c>
      <c r="N38" s="483">
        <v>105.113</v>
      </c>
      <c r="O38" s="481">
        <v>765.437</v>
      </c>
      <c r="P38" s="482"/>
      <c r="Q38" s="481"/>
      <c r="R38" s="482">
        <f>SUM(N38:Q38)</f>
        <v>870.55</v>
      </c>
      <c r="S38" s="484">
        <f>R38/$R$9</f>
        <v>0.006489720020335624</v>
      </c>
      <c r="T38" s="483">
        <v>140.75699999999998</v>
      </c>
      <c r="U38" s="481">
        <v>733.385</v>
      </c>
      <c r="V38" s="482"/>
      <c r="W38" s="481"/>
      <c r="X38" s="465">
        <f>SUM(T38:W38)</f>
        <v>874.1419999999999</v>
      </c>
      <c r="Y38" s="480">
        <f>IF(ISERROR(R38/X38-1),"         /0",IF(R38/X38&gt;5,"  *  ",(R38/X38-1)))</f>
        <v>-0.004109172193991317</v>
      </c>
    </row>
    <row r="39" spans="1:25" ht="18.75" customHeight="1">
      <c r="A39" s="486" t="s">
        <v>219</v>
      </c>
      <c r="B39" s="483">
        <v>132.14399999999998</v>
      </c>
      <c r="C39" s="481">
        <v>3.268</v>
      </c>
      <c r="D39" s="482">
        <v>0</v>
      </c>
      <c r="E39" s="481">
        <v>0</v>
      </c>
      <c r="F39" s="482">
        <f>SUM(B39:E39)</f>
        <v>135.41199999999998</v>
      </c>
      <c r="G39" s="484">
        <f>F39/$F$9</f>
        <v>0.003041223431910997</v>
      </c>
      <c r="H39" s="483">
        <v>142.255</v>
      </c>
      <c r="I39" s="554">
        <v>60.905</v>
      </c>
      <c r="J39" s="482"/>
      <c r="K39" s="481"/>
      <c r="L39" s="482">
        <f>SUM(H39:K39)</f>
        <v>203.16</v>
      </c>
      <c r="M39" s="485">
        <f>IF(ISERROR(F39/L39-1),"         /0",(F39/L39-1))</f>
        <v>-0.33347115573931885</v>
      </c>
      <c r="N39" s="483">
        <v>375.64099999999996</v>
      </c>
      <c r="O39" s="481">
        <v>24.529</v>
      </c>
      <c r="P39" s="482"/>
      <c r="Q39" s="481"/>
      <c r="R39" s="482">
        <f>SUM(N39:Q39)</f>
        <v>400.16999999999996</v>
      </c>
      <c r="S39" s="484">
        <f>R39/$R$9</f>
        <v>0.0029831615191978707</v>
      </c>
      <c r="T39" s="483">
        <v>395.314</v>
      </c>
      <c r="U39" s="481">
        <v>114.812</v>
      </c>
      <c r="V39" s="482"/>
      <c r="W39" s="481"/>
      <c r="X39" s="465">
        <f>SUM(T39:W39)</f>
        <v>510.12600000000003</v>
      </c>
      <c r="Y39" s="480">
        <f>IF(ISERROR(R39/X39-1),"         /0",IF(R39/X39&gt;5,"  *  ",(R39/X39-1)))</f>
        <v>-0.21554674727420298</v>
      </c>
    </row>
    <row r="40" spans="1:25" ht="18.75" customHeight="1">
      <c r="A40" s="486" t="s">
        <v>218</v>
      </c>
      <c r="B40" s="483">
        <v>30.834</v>
      </c>
      <c r="C40" s="481">
        <v>4.782</v>
      </c>
      <c r="D40" s="482">
        <v>0</v>
      </c>
      <c r="E40" s="481">
        <v>0</v>
      </c>
      <c r="F40" s="482">
        <f>SUM(B40:E40)</f>
        <v>35.616</v>
      </c>
      <c r="G40" s="484">
        <f>F40/$F$9</f>
        <v>0.0007999011442925448</v>
      </c>
      <c r="H40" s="483">
        <v>0.129</v>
      </c>
      <c r="I40" s="554">
        <v>0</v>
      </c>
      <c r="J40" s="482"/>
      <c r="K40" s="481"/>
      <c r="L40" s="482">
        <f>SUM(H40:K40)</f>
        <v>0.129</v>
      </c>
      <c r="M40" s="485" t="s">
        <v>136</v>
      </c>
      <c r="N40" s="483">
        <v>77.844</v>
      </c>
      <c r="O40" s="481">
        <v>10.283999999999999</v>
      </c>
      <c r="P40" s="482"/>
      <c r="Q40" s="481"/>
      <c r="R40" s="482">
        <f>SUM(N40:Q40)</f>
        <v>88.12799999999999</v>
      </c>
      <c r="S40" s="484">
        <f>R40/$R$9</f>
        <v>0.000656970933263038</v>
      </c>
      <c r="T40" s="483">
        <v>0.776</v>
      </c>
      <c r="U40" s="481">
        <v>0</v>
      </c>
      <c r="V40" s="482"/>
      <c r="W40" s="481"/>
      <c r="X40" s="465">
        <f>SUM(T40:W40)</f>
        <v>0.776</v>
      </c>
      <c r="Y40" s="480" t="str">
        <f>IF(ISERROR(R40/X40-1),"         /0",IF(R40/X40&gt;5,"  *  ",(R40/X40-1)))</f>
        <v>  *  </v>
      </c>
    </row>
    <row r="41" spans="1:25" ht="18.75" customHeight="1" thickBot="1">
      <c r="A41" s="486" t="s">
        <v>135</v>
      </c>
      <c r="B41" s="483">
        <v>393.646</v>
      </c>
      <c r="C41" s="481">
        <v>0</v>
      </c>
      <c r="D41" s="482">
        <v>0</v>
      </c>
      <c r="E41" s="481">
        <v>0</v>
      </c>
      <c r="F41" s="597">
        <f>SUM(B41:E41)</f>
        <v>393.646</v>
      </c>
      <c r="G41" s="596">
        <f>F41/$F$9</f>
        <v>0.008840910990739644</v>
      </c>
      <c r="H41" s="595">
        <v>550.01</v>
      </c>
      <c r="I41" s="594">
        <v>58.289</v>
      </c>
      <c r="J41" s="482">
        <v>0.05</v>
      </c>
      <c r="K41" s="481">
        <v>0</v>
      </c>
      <c r="L41" s="482">
        <f>SUM(H41:K41)</f>
        <v>608.3489999999999</v>
      </c>
      <c r="M41" s="485">
        <f>IF(ISERROR(F41/L41-1),"         /0",(F41/L41-1))</f>
        <v>-0.3529273492682653</v>
      </c>
      <c r="N41" s="483">
        <v>887.421</v>
      </c>
      <c r="O41" s="481">
        <v>0</v>
      </c>
      <c r="P41" s="482">
        <v>0.09</v>
      </c>
      <c r="Q41" s="481">
        <v>0.08</v>
      </c>
      <c r="R41" s="482">
        <f>SUM(N41:Q41)</f>
        <v>887.5910000000001</v>
      </c>
      <c r="S41" s="484">
        <f>R41/$R$9</f>
        <v>0.006616756168594242</v>
      </c>
      <c r="T41" s="483">
        <v>1423.042</v>
      </c>
      <c r="U41" s="481">
        <v>154.809</v>
      </c>
      <c r="V41" s="482">
        <v>0.05</v>
      </c>
      <c r="W41" s="481">
        <v>0</v>
      </c>
      <c r="X41" s="465">
        <f>SUM(T41:W41)</f>
        <v>1577.9009999999998</v>
      </c>
      <c r="Y41" s="480">
        <f>IF(ISERROR(R41/X41-1),"         /0",IF(R41/X41&gt;5,"  *  ",(R41/X41-1)))</f>
        <v>-0.4374862554748363</v>
      </c>
    </row>
    <row r="42" spans="1:25" s="472" customFormat="1" ht="18.75" customHeight="1">
      <c r="A42" s="479" t="s">
        <v>212</v>
      </c>
      <c r="B42" s="476">
        <f>SUM(B43:B49)</f>
        <v>2869.08</v>
      </c>
      <c r="C42" s="475">
        <f>SUM(C43:C49)</f>
        <v>2330.8979999999997</v>
      </c>
      <c r="D42" s="474">
        <f>SUM(D43:D49)</f>
        <v>0.81</v>
      </c>
      <c r="E42" s="475">
        <f>SUM(E43:E49)</f>
        <v>0.335</v>
      </c>
      <c r="F42" s="474">
        <f>SUM(B42:E42)</f>
        <v>5201.123</v>
      </c>
      <c r="G42" s="477">
        <f>F42/$F$9</f>
        <v>0.11681222594638009</v>
      </c>
      <c r="H42" s="476">
        <f>SUM(H43:H49)</f>
        <v>2452.0169999999994</v>
      </c>
      <c r="I42" s="475">
        <f>SUM(I43:I49)</f>
        <v>1910.867</v>
      </c>
      <c r="J42" s="474">
        <f>SUM(J43:J49)</f>
        <v>0.132</v>
      </c>
      <c r="K42" s="475">
        <f>SUM(K43:K49)</f>
        <v>83.99000000000001</v>
      </c>
      <c r="L42" s="474">
        <f>SUM(H42:K42)</f>
        <v>4447.0059999999985</v>
      </c>
      <c r="M42" s="478">
        <f>IF(ISERROR(F42/L42-1),"         /0",(F42/L42-1))</f>
        <v>0.16957858838058715</v>
      </c>
      <c r="N42" s="476">
        <f>SUM(N43:N49)</f>
        <v>8201.411</v>
      </c>
      <c r="O42" s="475">
        <f>SUM(O43:O49)</f>
        <v>6117.193000000001</v>
      </c>
      <c r="P42" s="474">
        <f>SUM(P43:P49)</f>
        <v>1.373</v>
      </c>
      <c r="Q42" s="475">
        <f>SUM(Q43:Q49)</f>
        <v>0.335</v>
      </c>
      <c r="R42" s="474">
        <f>SUM(N42:Q42)</f>
        <v>14320.312</v>
      </c>
      <c r="S42" s="477">
        <f>R42/$R$9</f>
        <v>0.10675413874430242</v>
      </c>
      <c r="T42" s="476">
        <f>SUM(T43:T49)</f>
        <v>5931.484999999999</v>
      </c>
      <c r="U42" s="475">
        <f>SUM(U43:U49)</f>
        <v>4770.43</v>
      </c>
      <c r="V42" s="474">
        <f>SUM(V43:V49)</f>
        <v>1.7650000000000001</v>
      </c>
      <c r="W42" s="475">
        <f>SUM(W43:W49)</f>
        <v>84.64500000000001</v>
      </c>
      <c r="X42" s="474">
        <f>SUM(T42:W42)</f>
        <v>10788.324999999999</v>
      </c>
      <c r="Y42" s="473">
        <f>IF(ISERROR(R42/X42-1),"         /0",IF(R42/X42&gt;5,"  *  ",(R42/X42-1)))</f>
        <v>0.3273897477133847</v>
      </c>
    </row>
    <row r="43" spans="1:25" s="456" customFormat="1" ht="18.75" customHeight="1">
      <c r="A43" s="471" t="s">
        <v>211</v>
      </c>
      <c r="B43" s="469">
        <v>1398.7110000000002</v>
      </c>
      <c r="C43" s="466">
        <v>1018.9250000000001</v>
      </c>
      <c r="D43" s="465">
        <v>0</v>
      </c>
      <c r="E43" s="466">
        <v>0</v>
      </c>
      <c r="F43" s="465">
        <f>SUM(B43:E43)</f>
        <v>2417.6360000000004</v>
      </c>
      <c r="G43" s="468">
        <f>F43/$F$9</f>
        <v>0.05429778197671977</v>
      </c>
      <c r="H43" s="469">
        <v>1276.498</v>
      </c>
      <c r="I43" s="466">
        <v>1143.2179999999998</v>
      </c>
      <c r="J43" s="465">
        <v>0</v>
      </c>
      <c r="K43" s="466">
        <v>0.59</v>
      </c>
      <c r="L43" s="465">
        <f>SUM(H43:K43)</f>
        <v>2420.306</v>
      </c>
      <c r="M43" s="470">
        <f>IF(ISERROR(F43/L43-1),"         /0",(F43/L43-1))</f>
        <v>-0.0011031662938486564</v>
      </c>
      <c r="N43" s="469">
        <v>4090.57</v>
      </c>
      <c r="O43" s="466">
        <v>2897.418</v>
      </c>
      <c r="P43" s="465">
        <v>0</v>
      </c>
      <c r="Q43" s="466">
        <v>0</v>
      </c>
      <c r="R43" s="465">
        <f>SUM(N43:Q43)</f>
        <v>6987.988</v>
      </c>
      <c r="S43" s="468">
        <f>R43/$R$9</f>
        <v>0.05209360246449382</v>
      </c>
      <c r="T43" s="467">
        <v>3355.5689999999995</v>
      </c>
      <c r="U43" s="466">
        <v>2879.382</v>
      </c>
      <c r="V43" s="465">
        <v>0.094</v>
      </c>
      <c r="W43" s="466">
        <v>0.59</v>
      </c>
      <c r="X43" s="465">
        <f>SUM(T43:W43)</f>
        <v>6235.634999999999</v>
      </c>
      <c r="Y43" s="464">
        <f>IF(ISERROR(R43/X43-1),"         /0",IF(R43/X43&gt;5,"  *  ",(R43/X43-1)))</f>
        <v>0.12065379067248183</v>
      </c>
    </row>
    <row r="44" spans="1:25" s="456" customFormat="1" ht="18.75" customHeight="1">
      <c r="A44" s="471" t="s">
        <v>210</v>
      </c>
      <c r="B44" s="469">
        <v>949.515</v>
      </c>
      <c r="C44" s="466">
        <v>525.465</v>
      </c>
      <c r="D44" s="465">
        <v>0</v>
      </c>
      <c r="E44" s="466">
        <v>0</v>
      </c>
      <c r="F44" s="465">
        <f>SUM(B44:E44)</f>
        <v>1474.98</v>
      </c>
      <c r="G44" s="468">
        <f>F44/$F$9</f>
        <v>0.033126633810888866</v>
      </c>
      <c r="H44" s="469">
        <v>720.828</v>
      </c>
      <c r="I44" s="466">
        <v>456.098</v>
      </c>
      <c r="J44" s="465"/>
      <c r="K44" s="466"/>
      <c r="L44" s="465">
        <f>SUM(H44:K44)</f>
        <v>1176.926</v>
      </c>
      <c r="M44" s="470">
        <f>IF(ISERROR(F44/L44-1),"         /0",(F44/L44-1))</f>
        <v>0.253247867750394</v>
      </c>
      <c r="N44" s="469">
        <v>2566.748</v>
      </c>
      <c r="O44" s="466">
        <v>1537.1130000000003</v>
      </c>
      <c r="P44" s="465"/>
      <c r="Q44" s="466"/>
      <c r="R44" s="465">
        <f>SUM(N44:Q44)</f>
        <v>4103.861000000001</v>
      </c>
      <c r="S44" s="468">
        <f>R44/$R$9</f>
        <v>0.030593198429009913</v>
      </c>
      <c r="T44" s="467">
        <v>1515.6159999999998</v>
      </c>
      <c r="U44" s="466">
        <v>1156.5759999999998</v>
      </c>
      <c r="V44" s="465">
        <v>0.16799999999999998</v>
      </c>
      <c r="W44" s="466">
        <v>0</v>
      </c>
      <c r="X44" s="465">
        <f>SUM(T44:W44)</f>
        <v>2672.3599999999997</v>
      </c>
      <c r="Y44" s="464">
        <f>IF(ISERROR(R44/X44-1),"         /0",IF(R44/X44&gt;5,"  *  ",(R44/X44-1)))</f>
        <v>0.5356692212127114</v>
      </c>
    </row>
    <row r="45" spans="1:25" s="456" customFormat="1" ht="18.75" customHeight="1">
      <c r="A45" s="471" t="s">
        <v>206</v>
      </c>
      <c r="B45" s="469">
        <v>139.45499999999998</v>
      </c>
      <c r="C45" s="466">
        <v>245.48100000000002</v>
      </c>
      <c r="D45" s="465">
        <v>0</v>
      </c>
      <c r="E45" s="466">
        <v>0</v>
      </c>
      <c r="F45" s="465">
        <f>SUM(B45:E45)</f>
        <v>384.93600000000004</v>
      </c>
      <c r="G45" s="468">
        <f>F45/$F$9</f>
        <v>0.008645292758293887</v>
      </c>
      <c r="H45" s="469">
        <v>134.345</v>
      </c>
      <c r="I45" s="466">
        <v>27.459000000000003</v>
      </c>
      <c r="J45" s="465"/>
      <c r="K45" s="466">
        <v>83.4</v>
      </c>
      <c r="L45" s="465">
        <f>SUM(H45:K45)</f>
        <v>245.204</v>
      </c>
      <c r="M45" s="470">
        <f>IF(ISERROR(F45/L45-1),"         /0",(F45/L45-1))</f>
        <v>0.5698601980391838</v>
      </c>
      <c r="N45" s="469">
        <v>418.625</v>
      </c>
      <c r="O45" s="466">
        <v>625.992</v>
      </c>
      <c r="P45" s="465"/>
      <c r="Q45" s="466"/>
      <c r="R45" s="465">
        <f>SUM(N45:Q45)</f>
        <v>1044.617</v>
      </c>
      <c r="S45" s="468">
        <f>R45/$R$9</f>
        <v>0.007787343470774727</v>
      </c>
      <c r="T45" s="467">
        <v>296.46000000000004</v>
      </c>
      <c r="U45" s="466">
        <v>57.111000000000004</v>
      </c>
      <c r="V45" s="465"/>
      <c r="W45" s="466">
        <v>83.4</v>
      </c>
      <c r="X45" s="465">
        <f>SUM(T45:W45)</f>
        <v>436.971</v>
      </c>
      <c r="Y45" s="464">
        <f>IF(ISERROR(R45/X45-1),"         /0",IF(R45/X45&gt;5,"  *  ",(R45/X45-1)))</f>
        <v>1.3905865606642087</v>
      </c>
    </row>
    <row r="46" spans="1:25" s="456" customFormat="1" ht="18.75" customHeight="1">
      <c r="A46" s="471" t="s">
        <v>209</v>
      </c>
      <c r="B46" s="469">
        <v>83.926</v>
      </c>
      <c r="C46" s="466">
        <v>106.78899999999999</v>
      </c>
      <c r="D46" s="465">
        <v>0</v>
      </c>
      <c r="E46" s="466">
        <v>0</v>
      </c>
      <c r="F46" s="465">
        <f>SUM(B46:E46)</f>
        <v>190.71499999999997</v>
      </c>
      <c r="G46" s="468">
        <f>F46/$F$9</f>
        <v>0.004283275683225311</v>
      </c>
      <c r="H46" s="469">
        <v>110.845</v>
      </c>
      <c r="I46" s="466">
        <v>82.654</v>
      </c>
      <c r="J46" s="465">
        <v>0</v>
      </c>
      <c r="K46" s="466">
        <v>0</v>
      </c>
      <c r="L46" s="465">
        <f>SUM(H46:K46)</f>
        <v>193.499</v>
      </c>
      <c r="M46" s="470">
        <f>IF(ISERROR(F46/L46-1),"         /0",(F46/L46-1))</f>
        <v>-0.014387671254115109</v>
      </c>
      <c r="N46" s="469">
        <v>268.10699999999997</v>
      </c>
      <c r="O46" s="466">
        <v>204.02799999999996</v>
      </c>
      <c r="P46" s="465">
        <v>0.073</v>
      </c>
      <c r="Q46" s="466">
        <v>0</v>
      </c>
      <c r="R46" s="465">
        <f>SUM(N46:Q46)</f>
        <v>472.2079999999999</v>
      </c>
      <c r="S46" s="468">
        <f>R46/$R$9</f>
        <v>0.003520185757696449</v>
      </c>
      <c r="T46" s="467">
        <v>241.172</v>
      </c>
      <c r="U46" s="466">
        <v>147.063</v>
      </c>
      <c r="V46" s="465">
        <v>0</v>
      </c>
      <c r="W46" s="466">
        <v>0</v>
      </c>
      <c r="X46" s="465">
        <f>SUM(T46:W46)</f>
        <v>388.235</v>
      </c>
      <c r="Y46" s="464">
        <f>IF(ISERROR(R46/X46-1),"         /0",IF(R46/X46&gt;5,"  *  ",(R46/X46-1)))</f>
        <v>0.2162942547683746</v>
      </c>
    </row>
    <row r="47" spans="1:25" s="456" customFormat="1" ht="18.75" customHeight="1">
      <c r="A47" s="471" t="s">
        <v>208</v>
      </c>
      <c r="B47" s="469">
        <v>109.323</v>
      </c>
      <c r="C47" s="466">
        <v>27.514</v>
      </c>
      <c r="D47" s="465">
        <v>0</v>
      </c>
      <c r="E47" s="466">
        <v>0</v>
      </c>
      <c r="F47" s="465">
        <f>SUM(B47:E47)</f>
        <v>136.837</v>
      </c>
      <c r="G47" s="468">
        <f>F47/$F$9</f>
        <v>0.003073227562936853</v>
      </c>
      <c r="H47" s="469">
        <v>46.729</v>
      </c>
      <c r="I47" s="466">
        <v>9.94</v>
      </c>
      <c r="J47" s="465"/>
      <c r="K47" s="466">
        <v>0</v>
      </c>
      <c r="L47" s="465">
        <f>SUM(H47:K47)</f>
        <v>56.669</v>
      </c>
      <c r="M47" s="470">
        <f>IF(ISERROR(F47/L47-1),"         /0",(F47/L47-1))</f>
        <v>1.4146711605992692</v>
      </c>
      <c r="N47" s="469">
        <v>263.603</v>
      </c>
      <c r="O47" s="466">
        <v>105.985</v>
      </c>
      <c r="P47" s="465">
        <v>0</v>
      </c>
      <c r="Q47" s="466">
        <v>0</v>
      </c>
      <c r="R47" s="465">
        <f>SUM(N47:Q47)</f>
        <v>369.588</v>
      </c>
      <c r="S47" s="468">
        <f>R47/$R$9</f>
        <v>0.002755180797054509</v>
      </c>
      <c r="T47" s="467">
        <v>118.32</v>
      </c>
      <c r="U47" s="466">
        <v>28.461</v>
      </c>
      <c r="V47" s="465"/>
      <c r="W47" s="466">
        <v>0</v>
      </c>
      <c r="X47" s="465">
        <f>SUM(T47:W47)</f>
        <v>146.781</v>
      </c>
      <c r="Y47" s="464">
        <f>IF(ISERROR(R47/X47-1),"         /0",IF(R47/X47&gt;5,"  *  ",(R47/X47-1)))</f>
        <v>1.5179553211927974</v>
      </c>
    </row>
    <row r="48" spans="1:25" s="456" customFormat="1" ht="18.75" customHeight="1">
      <c r="A48" s="471" t="s">
        <v>205</v>
      </c>
      <c r="B48" s="469">
        <v>33.905</v>
      </c>
      <c r="C48" s="466">
        <v>3.495</v>
      </c>
      <c r="D48" s="465">
        <v>0</v>
      </c>
      <c r="E48" s="466">
        <v>0</v>
      </c>
      <c r="F48" s="465">
        <f>SUM(B48:E48)</f>
        <v>37.4</v>
      </c>
      <c r="G48" s="468">
        <f>F48/$F$9</f>
        <v>0.0008399680704329845</v>
      </c>
      <c r="H48" s="469">
        <v>12.391</v>
      </c>
      <c r="I48" s="466">
        <v>13.123000000000001</v>
      </c>
      <c r="J48" s="465"/>
      <c r="K48" s="466">
        <v>0</v>
      </c>
      <c r="L48" s="465">
        <f>SUM(H48:K48)</f>
        <v>25.514000000000003</v>
      </c>
      <c r="M48" s="470">
        <f>IF(ISERROR(F48/L48-1),"         /0",(F48/L48-1))</f>
        <v>0.46586187975229265</v>
      </c>
      <c r="N48" s="469">
        <v>56.980000000000004</v>
      </c>
      <c r="O48" s="466">
        <v>7.731000000000001</v>
      </c>
      <c r="P48" s="465">
        <v>0</v>
      </c>
      <c r="Q48" s="466"/>
      <c r="R48" s="465">
        <f>SUM(N48:Q48)</f>
        <v>64.711</v>
      </c>
      <c r="S48" s="468">
        <f>R48/$R$9</f>
        <v>0.00048240339123076047</v>
      </c>
      <c r="T48" s="467">
        <v>22.41</v>
      </c>
      <c r="U48" s="466">
        <v>26.247</v>
      </c>
      <c r="V48" s="465"/>
      <c r="W48" s="466">
        <v>0</v>
      </c>
      <c r="X48" s="465">
        <f>SUM(T48:W48)</f>
        <v>48.657</v>
      </c>
      <c r="Y48" s="464">
        <f>IF(ISERROR(R48/X48-1),"         /0",IF(R48/X48&gt;5,"  *  ",(R48/X48-1)))</f>
        <v>0.3299422488028445</v>
      </c>
    </row>
    <row r="49" spans="1:25" s="456" customFormat="1" ht="18.75" customHeight="1" thickBot="1">
      <c r="A49" s="471" t="s">
        <v>135</v>
      </c>
      <c r="B49" s="469">
        <v>154.245</v>
      </c>
      <c r="C49" s="466">
        <v>403.229</v>
      </c>
      <c r="D49" s="465">
        <v>0.81</v>
      </c>
      <c r="E49" s="466">
        <v>0.335</v>
      </c>
      <c r="F49" s="465">
        <f>SUM(B49:E49)</f>
        <v>558.6189999999999</v>
      </c>
      <c r="G49" s="468">
        <f>F49/$F$9</f>
        <v>0.01254604608388244</v>
      </c>
      <c r="H49" s="469">
        <v>150.38099999999997</v>
      </c>
      <c r="I49" s="466">
        <v>178.375</v>
      </c>
      <c r="J49" s="465">
        <v>0.132</v>
      </c>
      <c r="K49" s="466">
        <v>0</v>
      </c>
      <c r="L49" s="465">
        <f>SUM(H49:K49)</f>
        <v>328.888</v>
      </c>
      <c r="M49" s="470">
        <f>IF(ISERROR(F49/L49-1),"         /0",(F49/L49-1))</f>
        <v>0.6985083067792073</v>
      </c>
      <c r="N49" s="469">
        <v>536.778</v>
      </c>
      <c r="O49" s="466">
        <v>738.9259999999999</v>
      </c>
      <c r="P49" s="465">
        <v>1.3</v>
      </c>
      <c r="Q49" s="466">
        <v>0.335</v>
      </c>
      <c r="R49" s="465">
        <f>SUM(N49:Q49)</f>
        <v>1277.339</v>
      </c>
      <c r="S49" s="468">
        <f>R49/$R$9</f>
        <v>0.009522224434042255</v>
      </c>
      <c r="T49" s="467">
        <v>381.9380000000001</v>
      </c>
      <c r="U49" s="466">
        <v>475.59000000000003</v>
      </c>
      <c r="V49" s="465">
        <v>1.5030000000000001</v>
      </c>
      <c r="W49" s="466">
        <v>0.655</v>
      </c>
      <c r="X49" s="465">
        <f>SUM(T49:W49)</f>
        <v>859.6860000000001</v>
      </c>
      <c r="Y49" s="464">
        <f>IF(ISERROR(R49/X49-1),"         /0",IF(R49/X49&gt;5,"  *  ",(R49/X49-1)))</f>
        <v>0.48582040419408923</v>
      </c>
    </row>
    <row r="50" spans="1:25" s="472" customFormat="1" ht="18.75" customHeight="1">
      <c r="A50" s="479" t="s">
        <v>202</v>
      </c>
      <c r="B50" s="476">
        <f>SUM(B51:B54)</f>
        <v>739.0060000000001</v>
      </c>
      <c r="C50" s="475">
        <f>SUM(C51:C54)</f>
        <v>138.84799999999998</v>
      </c>
      <c r="D50" s="474">
        <f>SUM(D51:D54)</f>
        <v>35.011</v>
      </c>
      <c r="E50" s="475">
        <f>SUM(E51:E54)</f>
        <v>33.294</v>
      </c>
      <c r="F50" s="474">
        <f>SUM(B50:E50)</f>
        <v>946.159</v>
      </c>
      <c r="G50" s="477">
        <f>F50/$F$9</f>
        <v>0.021249822180556207</v>
      </c>
      <c r="H50" s="476">
        <f>SUM(H51:H54)</f>
        <v>762.698</v>
      </c>
      <c r="I50" s="475">
        <f>SUM(I51:I54)</f>
        <v>468.019</v>
      </c>
      <c r="J50" s="474">
        <f>SUM(J51:J54)</f>
        <v>60.019</v>
      </c>
      <c r="K50" s="475">
        <f>SUM(K51:K54)</f>
        <v>10.743</v>
      </c>
      <c r="L50" s="474">
        <f>SUM(H50:K50)</f>
        <v>1301.479</v>
      </c>
      <c r="M50" s="478">
        <f>IF(ISERROR(F50/L50-1),"         /0",(F50/L50-1))</f>
        <v>-0.2730124727329446</v>
      </c>
      <c r="N50" s="476">
        <f>SUM(N51:N54)</f>
        <v>2150.232</v>
      </c>
      <c r="O50" s="475">
        <f>SUM(O51:O54)</f>
        <v>428.33600000000007</v>
      </c>
      <c r="P50" s="474">
        <f>SUM(P51:P54)</f>
        <v>35.17</v>
      </c>
      <c r="Q50" s="475">
        <f>SUM(Q51:Q54)</f>
        <v>33.294</v>
      </c>
      <c r="R50" s="474">
        <f>SUM(N50:Q50)</f>
        <v>2647.032</v>
      </c>
      <c r="S50" s="477">
        <f>R50/$R$9</f>
        <v>0.019732923513720118</v>
      </c>
      <c r="T50" s="476">
        <f>SUM(T51:T54)</f>
        <v>2272.3720000000003</v>
      </c>
      <c r="U50" s="475">
        <f>SUM(U51:U54)</f>
        <v>1179.483</v>
      </c>
      <c r="V50" s="474">
        <f>SUM(V51:V54)</f>
        <v>226.76899999999998</v>
      </c>
      <c r="W50" s="475">
        <f>SUM(W51:W54)</f>
        <v>16.377</v>
      </c>
      <c r="X50" s="474">
        <f>SUM(T50:W50)</f>
        <v>3695.001</v>
      </c>
      <c r="Y50" s="473">
        <f>IF(ISERROR(R50/X50-1),"         /0",IF(R50/X50&gt;5,"  *  ",(R50/X50-1)))</f>
        <v>-0.2836180558543827</v>
      </c>
    </row>
    <row r="51" spans="1:25" ht="18.75" customHeight="1">
      <c r="A51" s="471" t="s">
        <v>200</v>
      </c>
      <c r="B51" s="469">
        <v>516.407</v>
      </c>
      <c r="C51" s="466">
        <v>102.482</v>
      </c>
      <c r="D51" s="465">
        <v>0</v>
      </c>
      <c r="E51" s="466">
        <v>0</v>
      </c>
      <c r="F51" s="465">
        <f>SUM(B51:E51)</f>
        <v>618.889</v>
      </c>
      <c r="G51" s="468">
        <f>F51/$F$9</f>
        <v>0.013899652383481266</v>
      </c>
      <c r="H51" s="469">
        <v>480.597</v>
      </c>
      <c r="I51" s="466">
        <v>44.734</v>
      </c>
      <c r="J51" s="465"/>
      <c r="K51" s="466">
        <v>0</v>
      </c>
      <c r="L51" s="465">
        <f>SUM(H51:K51)</f>
        <v>525.331</v>
      </c>
      <c r="M51" s="470">
        <f>IF(ISERROR(F51/L51-1),"         /0",(F51/L51-1))</f>
        <v>0.1780934306180293</v>
      </c>
      <c r="N51" s="469">
        <v>1526.071</v>
      </c>
      <c r="O51" s="466">
        <v>252.59300000000002</v>
      </c>
      <c r="P51" s="465">
        <v>0</v>
      </c>
      <c r="Q51" s="466">
        <v>0</v>
      </c>
      <c r="R51" s="465">
        <f>SUM(N51:Q51)</f>
        <v>1778.664</v>
      </c>
      <c r="S51" s="468">
        <f>R51/$R$9</f>
        <v>0.013259469726322718</v>
      </c>
      <c r="T51" s="467">
        <v>1345.534</v>
      </c>
      <c r="U51" s="466">
        <v>179.70000000000002</v>
      </c>
      <c r="V51" s="465">
        <v>0</v>
      </c>
      <c r="W51" s="466">
        <v>0</v>
      </c>
      <c r="X51" s="465">
        <f>SUM(T51:W51)</f>
        <v>1525.2340000000002</v>
      </c>
      <c r="Y51" s="464">
        <f>IF(ISERROR(R51/X51-1),"         /0",IF(R51/X51&gt;5,"  *  ",(R51/X51-1)))</f>
        <v>0.16615811082102794</v>
      </c>
    </row>
    <row r="52" spans="1:25" ht="18.75" customHeight="1">
      <c r="A52" s="471" t="s">
        <v>201</v>
      </c>
      <c r="B52" s="469">
        <v>73.733</v>
      </c>
      <c r="C52" s="466">
        <v>25.540000000000003</v>
      </c>
      <c r="D52" s="465">
        <v>0</v>
      </c>
      <c r="E52" s="466">
        <v>0</v>
      </c>
      <c r="F52" s="465">
        <f>SUM(B52:E52)</f>
        <v>99.27300000000001</v>
      </c>
      <c r="G52" s="468">
        <f>F52/$F$9</f>
        <v>0.002229576210055981</v>
      </c>
      <c r="H52" s="469">
        <v>55.855000000000004</v>
      </c>
      <c r="I52" s="466">
        <v>3.5149999999999997</v>
      </c>
      <c r="J52" s="465">
        <v>0.821</v>
      </c>
      <c r="K52" s="466">
        <v>0</v>
      </c>
      <c r="L52" s="465">
        <f>SUM(H52:K52)</f>
        <v>60.191</v>
      </c>
      <c r="M52" s="470">
        <f>IF(ISERROR(F52/L52-1),"         /0",(F52/L52-1))</f>
        <v>0.6492997291953948</v>
      </c>
      <c r="N52" s="469">
        <v>172.297</v>
      </c>
      <c r="O52" s="466">
        <v>67.70600000000002</v>
      </c>
      <c r="P52" s="465">
        <v>0.159</v>
      </c>
      <c r="Q52" s="466">
        <v>0</v>
      </c>
      <c r="R52" s="465">
        <f>SUM(N52:Q52)</f>
        <v>240.162</v>
      </c>
      <c r="S52" s="468">
        <f>R52/$R$9</f>
        <v>0.0017903441956508461</v>
      </c>
      <c r="T52" s="467">
        <v>223.88699999999997</v>
      </c>
      <c r="U52" s="466">
        <v>17.866</v>
      </c>
      <c r="V52" s="465">
        <v>0.821</v>
      </c>
      <c r="W52" s="466">
        <v>0</v>
      </c>
      <c r="X52" s="465">
        <f>SUM(T52:W52)</f>
        <v>242.57399999999998</v>
      </c>
      <c r="Y52" s="464">
        <f>IF(ISERROR(R52/X52-1),"         /0",IF(R52/X52&gt;5,"  *  ",(R52/X52-1)))</f>
        <v>-0.00994335749090991</v>
      </c>
    </row>
    <row r="53" spans="1:25" ht="18.75" customHeight="1">
      <c r="A53" s="471" t="s">
        <v>199</v>
      </c>
      <c r="B53" s="469">
        <v>14.427999999999999</v>
      </c>
      <c r="C53" s="466">
        <v>10.825999999999999</v>
      </c>
      <c r="D53" s="465">
        <v>35.011</v>
      </c>
      <c r="E53" s="466">
        <v>33.294</v>
      </c>
      <c r="F53" s="465">
        <f>SUM(B53:E53)</f>
        <v>93.559</v>
      </c>
      <c r="G53" s="468">
        <f>F53/$F$9</f>
        <v>0.002101245259402128</v>
      </c>
      <c r="H53" s="469">
        <v>20.732999999999997</v>
      </c>
      <c r="I53" s="466">
        <v>38.788</v>
      </c>
      <c r="J53" s="465">
        <v>59.198</v>
      </c>
      <c r="K53" s="466">
        <v>10.743</v>
      </c>
      <c r="L53" s="465">
        <f>SUM(H53:K53)</f>
        <v>129.462</v>
      </c>
      <c r="M53" s="470">
        <f>IF(ISERROR(F53/L53-1),"         /0",(F53/L53-1))</f>
        <v>-0.27732462035191785</v>
      </c>
      <c r="N53" s="469">
        <v>55.821000000000005</v>
      </c>
      <c r="O53" s="466">
        <v>23.064</v>
      </c>
      <c r="P53" s="465">
        <v>35.011</v>
      </c>
      <c r="Q53" s="466">
        <v>33.294</v>
      </c>
      <c r="R53" s="465">
        <f>SUM(N53:Q53)</f>
        <v>147.19</v>
      </c>
      <c r="S53" s="468">
        <f>R53/$R$9</f>
        <v>0.0010972625234543685</v>
      </c>
      <c r="T53" s="467">
        <v>50.082</v>
      </c>
      <c r="U53" s="466">
        <v>45.066</v>
      </c>
      <c r="V53" s="465">
        <v>225.42499999999998</v>
      </c>
      <c r="W53" s="466">
        <v>15.533999999999999</v>
      </c>
      <c r="X53" s="465">
        <f>SUM(T53:W53)</f>
        <v>336.10699999999997</v>
      </c>
      <c r="Y53" s="464">
        <f>IF(ISERROR(R53/X53-1),"         /0",IF(R53/X53&gt;5,"  *  ",(R53/X53-1)))</f>
        <v>-0.5620739823925118</v>
      </c>
    </row>
    <row r="54" spans="1:25" ht="18.75" customHeight="1" thickBot="1">
      <c r="A54" s="471" t="s">
        <v>135</v>
      </c>
      <c r="B54" s="469">
        <v>134.43800000000002</v>
      </c>
      <c r="C54" s="466">
        <v>0</v>
      </c>
      <c r="D54" s="465">
        <v>0</v>
      </c>
      <c r="E54" s="466">
        <v>0</v>
      </c>
      <c r="F54" s="465">
        <f>SUM(B54:E54)</f>
        <v>134.43800000000002</v>
      </c>
      <c r="G54" s="468">
        <f>F54/$F$9</f>
        <v>0.003019348327616834</v>
      </c>
      <c r="H54" s="469">
        <v>205.513</v>
      </c>
      <c r="I54" s="466">
        <v>380.982</v>
      </c>
      <c r="J54" s="465">
        <v>0</v>
      </c>
      <c r="K54" s="466">
        <v>0</v>
      </c>
      <c r="L54" s="465">
        <f>SUM(H54:K54)</f>
        <v>586.495</v>
      </c>
      <c r="M54" s="470">
        <f>IF(ISERROR(F54/L54-1),"         /0",(F54/L54-1))</f>
        <v>-0.7707772444777875</v>
      </c>
      <c r="N54" s="469">
        <v>396.043</v>
      </c>
      <c r="O54" s="466">
        <v>84.973</v>
      </c>
      <c r="P54" s="465">
        <v>0</v>
      </c>
      <c r="Q54" s="466">
        <v>0</v>
      </c>
      <c r="R54" s="465">
        <f>SUM(N54:Q54)</f>
        <v>481.016</v>
      </c>
      <c r="S54" s="468">
        <f>R54/$R$9</f>
        <v>0.0035858470682921836</v>
      </c>
      <c r="T54" s="467">
        <v>652.869</v>
      </c>
      <c r="U54" s="466">
        <v>936.851</v>
      </c>
      <c r="V54" s="465">
        <v>0.523</v>
      </c>
      <c r="W54" s="466">
        <v>0.843</v>
      </c>
      <c r="X54" s="465">
        <f>SUM(T54:W54)</f>
        <v>1591.086</v>
      </c>
      <c r="Y54" s="464">
        <f>IF(ISERROR(R54/X54-1),"         /0",IF(R54/X54&gt;5,"  *  ",(R54/X54-1)))</f>
        <v>-0.6976807036200432</v>
      </c>
    </row>
    <row r="55" spans="1:25" s="456" customFormat="1" ht="18.75" customHeight="1" thickBot="1">
      <c r="A55" s="463" t="s">
        <v>195</v>
      </c>
      <c r="B55" s="460">
        <v>79.96700000000001</v>
      </c>
      <c r="C55" s="459">
        <v>0</v>
      </c>
      <c r="D55" s="458">
        <v>0</v>
      </c>
      <c r="E55" s="459">
        <v>0.05</v>
      </c>
      <c r="F55" s="458">
        <f>SUM(B55:E55)</f>
        <v>80.01700000000001</v>
      </c>
      <c r="G55" s="461">
        <f>F55/$F$9</f>
        <v>0.0017971049489795758</v>
      </c>
      <c r="H55" s="460">
        <v>55.982</v>
      </c>
      <c r="I55" s="459">
        <v>0.47</v>
      </c>
      <c r="J55" s="458">
        <v>0</v>
      </c>
      <c r="K55" s="459">
        <v>11.767</v>
      </c>
      <c r="L55" s="458">
        <f>SUM(H55:K55)</f>
        <v>68.219</v>
      </c>
      <c r="M55" s="462">
        <f>IF(ISERROR(F55/L55-1),"         /0",(F55/L55-1))</f>
        <v>0.17294302173881193</v>
      </c>
      <c r="N55" s="460">
        <v>168.36899999999997</v>
      </c>
      <c r="O55" s="459">
        <v>0</v>
      </c>
      <c r="P55" s="458">
        <v>0</v>
      </c>
      <c r="Q55" s="459">
        <v>0.05</v>
      </c>
      <c r="R55" s="458">
        <f>SUM(N55:Q55)</f>
        <v>168.41899999999998</v>
      </c>
      <c r="S55" s="461">
        <f>R55/$R$9</f>
        <v>0.001255519104135208</v>
      </c>
      <c r="T55" s="460">
        <v>125.257</v>
      </c>
      <c r="U55" s="459">
        <v>2.319</v>
      </c>
      <c r="V55" s="458">
        <v>0</v>
      </c>
      <c r="W55" s="459">
        <v>11.767</v>
      </c>
      <c r="X55" s="458">
        <f>SUM(T55:W55)</f>
        <v>139.34300000000002</v>
      </c>
      <c r="Y55" s="457">
        <f>IF(ISERROR(R55/X55-1),"         /0",IF(R55/X55&gt;5,"  *  ",(R55/X55-1)))</f>
        <v>0.20866494908247968</v>
      </c>
    </row>
    <row r="56" ht="15" thickTop="1">
      <c r="A56" s="287" t="s">
        <v>89</v>
      </c>
    </row>
    <row r="57" ht="14.25">
      <c r="A57" s="287" t="s">
        <v>194</v>
      </c>
    </row>
    <row r="58" ht="14.25">
      <c r="A58" s="294" t="s">
        <v>33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56:Y65536 M56:M65536 Y3 M3 M5:M8 Y5:Y8">
    <cfRule type="cellIs" priority="3" dxfId="48" operator="lessThan" stopIfTrue="1">
      <formula>0</formula>
    </cfRule>
  </conditionalFormatting>
  <conditionalFormatting sqref="Y9:Y44 M9:M44 M46:M55 Y46:Y55">
    <cfRule type="cellIs" priority="4" dxfId="48" operator="lessThan" stopIfTrue="1">
      <formula>0</formula>
    </cfRule>
    <cfRule type="cellIs" priority="5" dxfId="50" operator="greaterThanOrEqual" stopIfTrue="1">
      <formula>0</formula>
    </cfRule>
  </conditionalFormatting>
  <conditionalFormatting sqref="Y45 M45">
    <cfRule type="cellIs" priority="1" dxfId="48" operator="lessThan" stopIfTrue="1">
      <formula>0</formula>
    </cfRule>
    <cfRule type="cellIs" priority="2" dxfId="50" operator="greaterThanOrEqual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7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0"/>
  </sheetPr>
  <dimension ref="A1:Y46"/>
  <sheetViews>
    <sheetView showGridLines="0" zoomScale="80" zoomScaleNormal="80" zoomScalePageLayoutView="0" workbookViewId="0" topLeftCell="A1">
      <selection activeCell="M11" sqref="M11"/>
    </sheetView>
  </sheetViews>
  <sheetFormatPr defaultColWidth="8.00390625" defaultRowHeight="15"/>
  <cols>
    <col min="1" max="1" width="20.28125" style="294" customWidth="1"/>
    <col min="2" max="2" width="8.57421875" style="294" customWidth="1"/>
    <col min="3" max="3" width="9.7109375" style="294" bestFit="1" customWidth="1"/>
    <col min="4" max="4" width="8.00390625" style="294" bestFit="1" customWidth="1"/>
    <col min="5" max="5" width="9.7109375" style="294" bestFit="1" customWidth="1"/>
    <col min="6" max="6" width="9.421875" style="294" bestFit="1" customWidth="1"/>
    <col min="7" max="7" width="10.140625" style="294" bestFit="1" customWidth="1"/>
    <col min="8" max="8" width="9.28125" style="294" bestFit="1" customWidth="1"/>
    <col min="9" max="9" width="9.7109375" style="294" bestFit="1" customWidth="1"/>
    <col min="10" max="10" width="8.57421875" style="294" customWidth="1"/>
    <col min="11" max="11" width="9.7109375" style="294" bestFit="1" customWidth="1"/>
    <col min="12" max="12" width="9.28125" style="294" bestFit="1" customWidth="1"/>
    <col min="13" max="13" width="10.57421875" style="294" customWidth="1"/>
    <col min="14" max="14" width="9.7109375" style="294" customWidth="1"/>
    <col min="15" max="15" width="10.8515625" style="294" customWidth="1"/>
    <col min="16" max="16" width="9.57421875" style="294" customWidth="1"/>
    <col min="17" max="17" width="10.140625" style="294" customWidth="1"/>
    <col min="18" max="18" width="10.57421875" style="294" customWidth="1"/>
    <col min="19" max="19" width="10.140625" style="294" bestFit="1" customWidth="1"/>
    <col min="20" max="20" width="10.421875" style="294" customWidth="1"/>
    <col min="21" max="23" width="10.28125" style="294" customWidth="1"/>
    <col min="24" max="24" width="10.421875" style="294" customWidth="1"/>
    <col min="25" max="25" width="8.7109375" style="294" bestFit="1" customWidth="1"/>
    <col min="26" max="16384" width="8.00390625" style="294" customWidth="1"/>
  </cols>
  <sheetData>
    <row r="1" spans="24:25" ht="18.75" thickBot="1">
      <c r="X1" s="376" t="s">
        <v>32</v>
      </c>
      <c r="Y1" s="375"/>
    </row>
    <row r="2" ht="5.25" customHeight="1" thickBot="1"/>
    <row r="3" spans="1:25" ht="24.75" customHeight="1" thickTop="1">
      <c r="A3" s="531" t="s">
        <v>299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530"/>
      <c r="T3" s="530"/>
      <c r="U3" s="530"/>
      <c r="V3" s="530"/>
      <c r="W3" s="530"/>
      <c r="X3" s="530"/>
      <c r="Y3" s="529"/>
    </row>
    <row r="4" spans="1:25" ht="21" customHeight="1" thickBot="1">
      <c r="A4" s="371" t="s">
        <v>117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70"/>
      <c r="X4" s="370"/>
      <c r="Y4" s="369"/>
    </row>
    <row r="5" spans="1:25" s="523" customFormat="1" ht="15.75" customHeight="1" thickBot="1" thickTop="1">
      <c r="A5" s="368" t="s">
        <v>298</v>
      </c>
      <c r="B5" s="526" t="s">
        <v>76</v>
      </c>
      <c r="C5" s="525"/>
      <c r="D5" s="525"/>
      <c r="E5" s="525"/>
      <c r="F5" s="525"/>
      <c r="G5" s="525"/>
      <c r="H5" s="525"/>
      <c r="I5" s="525"/>
      <c r="J5" s="528"/>
      <c r="K5" s="528"/>
      <c r="L5" s="528"/>
      <c r="M5" s="527"/>
      <c r="N5" s="526" t="s">
        <v>75</v>
      </c>
      <c r="O5" s="525"/>
      <c r="P5" s="525"/>
      <c r="Q5" s="525"/>
      <c r="R5" s="525"/>
      <c r="S5" s="525"/>
      <c r="T5" s="525"/>
      <c r="U5" s="525"/>
      <c r="V5" s="525"/>
      <c r="W5" s="525"/>
      <c r="X5" s="525"/>
      <c r="Y5" s="524"/>
    </row>
    <row r="6" spans="1:25" s="334" customFormat="1" ht="26.25" customHeight="1">
      <c r="A6" s="361"/>
      <c r="B6" s="520" t="s">
        <v>74</v>
      </c>
      <c r="C6" s="519"/>
      <c r="D6" s="519"/>
      <c r="E6" s="519"/>
      <c r="F6" s="519"/>
      <c r="G6" s="583" t="s">
        <v>72</v>
      </c>
      <c r="H6" s="520" t="s">
        <v>73</v>
      </c>
      <c r="I6" s="519"/>
      <c r="J6" s="519"/>
      <c r="K6" s="519"/>
      <c r="L6" s="519"/>
      <c r="M6" s="584" t="s">
        <v>71</v>
      </c>
      <c r="N6" s="520" t="s">
        <v>115</v>
      </c>
      <c r="O6" s="519"/>
      <c r="P6" s="519"/>
      <c r="Q6" s="519"/>
      <c r="R6" s="519"/>
      <c r="S6" s="583" t="s">
        <v>72</v>
      </c>
      <c r="T6" s="520" t="s">
        <v>114</v>
      </c>
      <c r="U6" s="519"/>
      <c r="V6" s="519"/>
      <c r="W6" s="519"/>
      <c r="X6" s="519"/>
      <c r="Y6" s="582" t="s">
        <v>71</v>
      </c>
    </row>
    <row r="7" spans="1:25" s="334" customFormat="1" ht="26.25" customHeight="1">
      <c r="A7" s="351"/>
      <c r="B7" s="515" t="s">
        <v>26</v>
      </c>
      <c r="C7" s="513"/>
      <c r="D7" s="514" t="s">
        <v>25</v>
      </c>
      <c r="E7" s="578"/>
      <c r="F7" s="512" t="s">
        <v>21</v>
      </c>
      <c r="G7" s="579"/>
      <c r="H7" s="515" t="s">
        <v>26</v>
      </c>
      <c r="I7" s="513"/>
      <c r="J7" s="514" t="s">
        <v>25</v>
      </c>
      <c r="K7" s="578"/>
      <c r="L7" s="512" t="s">
        <v>21</v>
      </c>
      <c r="M7" s="580"/>
      <c r="N7" s="515" t="s">
        <v>26</v>
      </c>
      <c r="O7" s="513"/>
      <c r="P7" s="514" t="s">
        <v>25</v>
      </c>
      <c r="Q7" s="578"/>
      <c r="R7" s="512" t="s">
        <v>21</v>
      </c>
      <c r="S7" s="579"/>
      <c r="T7" s="515" t="s">
        <v>26</v>
      </c>
      <c r="U7" s="513"/>
      <c r="V7" s="514" t="s">
        <v>25</v>
      </c>
      <c r="W7" s="578"/>
      <c r="X7" s="512" t="s">
        <v>21</v>
      </c>
      <c r="Y7" s="576"/>
    </row>
    <row r="8" spans="1:25" s="503" customFormat="1" ht="15" thickBot="1">
      <c r="A8" s="341"/>
      <c r="B8" s="508" t="s">
        <v>39</v>
      </c>
      <c r="C8" s="506" t="s">
        <v>38</v>
      </c>
      <c r="D8" s="507" t="s">
        <v>39</v>
      </c>
      <c r="E8" s="572" t="s">
        <v>38</v>
      </c>
      <c r="F8" s="505"/>
      <c r="G8" s="573"/>
      <c r="H8" s="508" t="s">
        <v>39</v>
      </c>
      <c r="I8" s="506" t="s">
        <v>38</v>
      </c>
      <c r="J8" s="507" t="s">
        <v>39</v>
      </c>
      <c r="K8" s="572" t="s">
        <v>38</v>
      </c>
      <c r="L8" s="505"/>
      <c r="M8" s="574"/>
      <c r="N8" s="508" t="s">
        <v>39</v>
      </c>
      <c r="O8" s="506" t="s">
        <v>38</v>
      </c>
      <c r="P8" s="507" t="s">
        <v>39</v>
      </c>
      <c r="Q8" s="572" t="s">
        <v>38</v>
      </c>
      <c r="R8" s="505"/>
      <c r="S8" s="573"/>
      <c r="T8" s="508" t="s">
        <v>39</v>
      </c>
      <c r="U8" s="506" t="s">
        <v>38</v>
      </c>
      <c r="V8" s="507" t="s">
        <v>39</v>
      </c>
      <c r="W8" s="572" t="s">
        <v>38</v>
      </c>
      <c r="X8" s="505"/>
      <c r="Y8" s="570"/>
    </row>
    <row r="9" spans="1:25" s="323" customFormat="1" ht="18" customHeight="1" thickBot="1" thickTop="1">
      <c r="A9" s="625" t="s">
        <v>28</v>
      </c>
      <c r="B9" s="623">
        <f>B10+B14+B25+B33+B38+B43</f>
        <v>23604.108000000004</v>
      </c>
      <c r="C9" s="622">
        <f>C10+C14+C25+C33+C38+C43</f>
        <v>16351.456999999999</v>
      </c>
      <c r="D9" s="620">
        <f>D10+D14+D25+D33+D38+D43</f>
        <v>2848.4759999999997</v>
      </c>
      <c r="E9" s="621">
        <f>E10+E14+E25+E33+E38+E43</f>
        <v>1721.461</v>
      </c>
      <c r="F9" s="620">
        <f>SUM(B9:E9)</f>
        <v>44525.50200000001</v>
      </c>
      <c r="G9" s="624">
        <f>F9/$F$9</f>
        <v>1</v>
      </c>
      <c r="H9" s="623">
        <f>H10+H14+H25+H33+H38+H43</f>
        <v>25469.948</v>
      </c>
      <c r="I9" s="622">
        <f>I10+I14+I25+I33+I38+I43</f>
        <v>17712.389000000003</v>
      </c>
      <c r="J9" s="620">
        <f>J10+J14+J25+J33+J38+J43</f>
        <v>3033.316</v>
      </c>
      <c r="K9" s="621">
        <f>K10+K14+K25+K33+K38+K43</f>
        <v>1441.5770000000002</v>
      </c>
      <c r="L9" s="620">
        <f>SUM(H9:K9)</f>
        <v>47657.229999999996</v>
      </c>
      <c r="M9" s="619">
        <f>IF(ISERROR(F9/L9-1),"         /0",(F9/L9-1))</f>
        <v>-0.06571359686662415</v>
      </c>
      <c r="N9" s="623">
        <f>N10+N14+N25+N33+N38+N43</f>
        <v>70987.84600000002</v>
      </c>
      <c r="O9" s="622">
        <f>O10+O14+O25+O33+O38+O43</f>
        <v>45799.362</v>
      </c>
      <c r="P9" s="620">
        <f>P10+P14+P25+P33+P38+P43</f>
        <v>11241.821000000002</v>
      </c>
      <c r="Q9" s="621">
        <f>Q10+Q14+Q25+Q33+Q38+Q43</f>
        <v>6113.892</v>
      </c>
      <c r="R9" s="620">
        <f>SUM(N9:Q9)</f>
        <v>134142.921</v>
      </c>
      <c r="S9" s="624">
        <f>R9/$R$9</f>
        <v>1</v>
      </c>
      <c r="T9" s="623">
        <f>T10+T14+T25+T33+T38+T43</f>
        <v>76282.95499999999</v>
      </c>
      <c r="U9" s="622">
        <f>U10+U14+U25+U33+U38+U43</f>
        <v>46642.64500000001</v>
      </c>
      <c r="V9" s="620">
        <f>V10+V14+V25+V33+V38+V43</f>
        <v>6094.537000000002</v>
      </c>
      <c r="W9" s="621">
        <f>W10+W14+W25+W33+W38+W43</f>
        <v>3034.4719999999998</v>
      </c>
      <c r="X9" s="620">
        <f>SUM(T9:W9)</f>
        <v>132054.609</v>
      </c>
      <c r="Y9" s="619">
        <f>IF(ISERROR(R9/X9-1),"         /0",(R9/X9-1))</f>
        <v>0.015814003129569043</v>
      </c>
    </row>
    <row r="10" spans="1:25" s="544" customFormat="1" ht="18.75" customHeight="1">
      <c r="A10" s="553" t="s">
        <v>256</v>
      </c>
      <c r="B10" s="550">
        <f>SUM(B11:B13)</f>
        <v>14648.778</v>
      </c>
      <c r="C10" s="549">
        <f>SUM(C11:C13)</f>
        <v>7887.427000000001</v>
      </c>
      <c r="D10" s="548">
        <f>SUM(D11:D13)</f>
        <v>2447.205</v>
      </c>
      <c r="E10" s="547">
        <f>SUM(E11:E13)</f>
        <v>1532.988</v>
      </c>
      <c r="F10" s="548">
        <f>SUM(B10:E10)</f>
        <v>26516.398000000005</v>
      </c>
      <c r="G10" s="551">
        <f>F10/$F$9</f>
        <v>0.5955328252110442</v>
      </c>
      <c r="H10" s="550">
        <f>SUM(H11:H13)</f>
        <v>16556.002</v>
      </c>
      <c r="I10" s="549">
        <f>SUM(I11:I13)</f>
        <v>9483.926000000001</v>
      </c>
      <c r="J10" s="548">
        <f>SUM(J11:J13)</f>
        <v>2647.015</v>
      </c>
      <c r="K10" s="547">
        <f>SUM(K11:K13)</f>
        <v>839.3180000000001</v>
      </c>
      <c r="L10" s="548">
        <f>SUM(H10:K10)</f>
        <v>29526.261</v>
      </c>
      <c r="M10" s="552">
        <f>IF(ISERROR(F10/L10-1),"         /0",(F10/L10-1))</f>
        <v>-0.1019385082317058</v>
      </c>
      <c r="N10" s="550">
        <f>SUM(N11:N13)</f>
        <v>44579.12100000001</v>
      </c>
      <c r="O10" s="549">
        <f>SUM(O11:O13)</f>
        <v>20960.457</v>
      </c>
      <c r="P10" s="548">
        <f>SUM(P11:P13)</f>
        <v>10425.495</v>
      </c>
      <c r="Q10" s="547">
        <f>SUM(Q11:Q13)</f>
        <v>5376.197</v>
      </c>
      <c r="R10" s="548">
        <f>SUM(N10:Q10)</f>
        <v>81341.27</v>
      </c>
      <c r="S10" s="551">
        <f>R10/$R$9</f>
        <v>0.6063776559629263</v>
      </c>
      <c r="T10" s="550">
        <f>SUM(T11:T13)</f>
        <v>52790.227999999974</v>
      </c>
      <c r="U10" s="549">
        <f>SUM(U11:U13)</f>
        <v>25425.581000000006</v>
      </c>
      <c r="V10" s="548">
        <f>SUM(V11:V13)</f>
        <v>5245.488000000001</v>
      </c>
      <c r="W10" s="547">
        <f>SUM(W11:W13)</f>
        <v>1863.679</v>
      </c>
      <c r="X10" s="548">
        <f>SUM(T10:W10)</f>
        <v>85324.97599999998</v>
      </c>
      <c r="Y10" s="545">
        <f>IF(ISERROR(R10/X10-1),"         /0",IF(R10/X10&gt;5,"  *  ",(R10/X10-1)))</f>
        <v>-0.0466886272549315</v>
      </c>
    </row>
    <row r="11" spans="1:25" ht="18.75" customHeight="1">
      <c r="A11" s="471" t="s">
        <v>283</v>
      </c>
      <c r="B11" s="469">
        <v>14470.099</v>
      </c>
      <c r="C11" s="466">
        <v>7644.505000000001</v>
      </c>
      <c r="D11" s="465">
        <v>2447.205</v>
      </c>
      <c r="E11" s="542">
        <v>1532.988</v>
      </c>
      <c r="F11" s="465">
        <f>SUM(B11:E11)</f>
        <v>26094.797000000002</v>
      </c>
      <c r="G11" s="468">
        <f>F11/$F$9</f>
        <v>0.5860640717762149</v>
      </c>
      <c r="H11" s="469">
        <v>16466.811</v>
      </c>
      <c r="I11" s="466">
        <v>9396.156</v>
      </c>
      <c r="J11" s="465">
        <v>2554.915</v>
      </c>
      <c r="K11" s="542">
        <v>839.3180000000001</v>
      </c>
      <c r="L11" s="465">
        <f>SUM(H11:K11)</f>
        <v>29257.200000000004</v>
      </c>
      <c r="M11" s="470">
        <f>IF(ISERROR(F11/L11-1),"         /0",(F11/L11-1))</f>
        <v>-0.1080897351762985</v>
      </c>
      <c r="N11" s="469">
        <v>44011.253000000004</v>
      </c>
      <c r="O11" s="466">
        <v>20161.396999999997</v>
      </c>
      <c r="P11" s="465">
        <v>10425.495</v>
      </c>
      <c r="Q11" s="542">
        <v>5376.197</v>
      </c>
      <c r="R11" s="465">
        <f>SUM(N11:Q11)</f>
        <v>79974.342</v>
      </c>
      <c r="S11" s="468">
        <f>R11/$R$9</f>
        <v>0.5961875692270038</v>
      </c>
      <c r="T11" s="469">
        <v>52380.311999999976</v>
      </c>
      <c r="U11" s="466">
        <v>25207.068000000003</v>
      </c>
      <c r="V11" s="465">
        <v>5153.348000000001</v>
      </c>
      <c r="W11" s="542">
        <v>1863.679</v>
      </c>
      <c r="X11" s="465">
        <f>SUM(T11:W11)</f>
        <v>84604.40699999998</v>
      </c>
      <c r="Y11" s="464">
        <f>IF(ISERROR(R11/X11-1),"         /0",IF(R11/X11&gt;5,"  *  ",(R11/X11-1)))</f>
        <v>-0.05472604990896013</v>
      </c>
    </row>
    <row r="12" spans="1:25" ht="18.75" customHeight="1">
      <c r="A12" s="471" t="s">
        <v>281</v>
      </c>
      <c r="B12" s="469">
        <v>76.75999999999999</v>
      </c>
      <c r="C12" s="466">
        <v>167.235</v>
      </c>
      <c r="D12" s="465">
        <v>0</v>
      </c>
      <c r="E12" s="542">
        <v>0</v>
      </c>
      <c r="F12" s="465">
        <f>SUM(B12:E12)</f>
        <v>243.995</v>
      </c>
      <c r="G12" s="468">
        <f>F12/$F$9</f>
        <v>0.005479893298002568</v>
      </c>
      <c r="H12" s="469">
        <v>2.696</v>
      </c>
      <c r="I12" s="466">
        <v>18.742</v>
      </c>
      <c r="J12" s="465">
        <v>92.1</v>
      </c>
      <c r="K12" s="542"/>
      <c r="L12" s="465">
        <f>SUM(H12:K12)</f>
        <v>113.538</v>
      </c>
      <c r="M12" s="470">
        <f>IF(ISERROR(F12/L12-1),"         /0",(F12/L12-1))</f>
        <v>1.14901618841269</v>
      </c>
      <c r="N12" s="469">
        <v>288.533</v>
      </c>
      <c r="O12" s="466">
        <v>604.892</v>
      </c>
      <c r="P12" s="465"/>
      <c r="Q12" s="542"/>
      <c r="R12" s="465">
        <f>SUM(N12:Q12)</f>
        <v>893.4250000000001</v>
      </c>
      <c r="S12" s="468">
        <f>R12/$R$9</f>
        <v>0.00666024709570772</v>
      </c>
      <c r="T12" s="469">
        <v>153.04299999999998</v>
      </c>
      <c r="U12" s="466">
        <v>54.524</v>
      </c>
      <c r="V12" s="465">
        <v>92.14</v>
      </c>
      <c r="W12" s="542">
        <v>0</v>
      </c>
      <c r="X12" s="465">
        <f>SUM(T12:W12)</f>
        <v>299.707</v>
      </c>
      <c r="Y12" s="464">
        <f>IF(ISERROR(R12/X12-1),"         /0",IF(R12/X12&gt;5,"  *  ",(R12/X12-1)))</f>
        <v>1.980994771560224</v>
      </c>
    </row>
    <row r="13" spans="1:25" ht="18.75" customHeight="1" thickBot="1">
      <c r="A13" s="494" t="s">
        <v>282</v>
      </c>
      <c r="B13" s="491">
        <v>101.91900000000001</v>
      </c>
      <c r="C13" s="490">
        <v>75.687</v>
      </c>
      <c r="D13" s="489">
        <v>0</v>
      </c>
      <c r="E13" s="558">
        <v>0</v>
      </c>
      <c r="F13" s="489">
        <f>SUM(B13:E13)</f>
        <v>177.606</v>
      </c>
      <c r="G13" s="492">
        <f>F13/$F$9</f>
        <v>0.003988860136826755</v>
      </c>
      <c r="H13" s="491">
        <v>86.495</v>
      </c>
      <c r="I13" s="490">
        <v>69.028</v>
      </c>
      <c r="J13" s="489"/>
      <c r="K13" s="558"/>
      <c r="L13" s="489">
        <f>SUM(H13:K13)</f>
        <v>155.52300000000002</v>
      </c>
      <c r="M13" s="493">
        <f>IF(ISERROR(F13/L13-1),"         /0",(F13/L13-1))</f>
        <v>0.1419918597249279</v>
      </c>
      <c r="N13" s="491">
        <v>279.335</v>
      </c>
      <c r="O13" s="490">
        <v>194.168</v>
      </c>
      <c r="P13" s="489"/>
      <c r="Q13" s="558"/>
      <c r="R13" s="489">
        <f>SUM(N13:Q13)</f>
        <v>473.503</v>
      </c>
      <c r="S13" s="492">
        <f>R13/$R$9</f>
        <v>0.0035298396402147826</v>
      </c>
      <c r="T13" s="491">
        <v>256.87300000000005</v>
      </c>
      <c r="U13" s="490">
        <v>163.989</v>
      </c>
      <c r="V13" s="489"/>
      <c r="W13" s="558"/>
      <c r="X13" s="489">
        <f>SUM(T13:W13)</f>
        <v>420.8620000000001</v>
      </c>
      <c r="Y13" s="488">
        <f>IF(ISERROR(R13/X13-1),"         /0",IF(R13/X13&gt;5,"  *  ",(R13/X13-1)))</f>
        <v>0.12507900451929577</v>
      </c>
    </row>
    <row r="14" spans="1:25" s="544" customFormat="1" ht="18.75" customHeight="1">
      <c r="A14" s="553" t="s">
        <v>239</v>
      </c>
      <c r="B14" s="550">
        <f>SUM(B15:B24)</f>
        <v>2479.1769999999997</v>
      </c>
      <c r="C14" s="549">
        <f>SUM(C15:C24)</f>
        <v>4838.1089999999995</v>
      </c>
      <c r="D14" s="548">
        <f>SUM(D15:D24)</f>
        <v>0.22000000000000003</v>
      </c>
      <c r="E14" s="547">
        <f>SUM(E15:E24)</f>
        <v>117.73400000000001</v>
      </c>
      <c r="F14" s="548">
        <f>SUM(B14:E14)</f>
        <v>7435.24</v>
      </c>
      <c r="G14" s="551">
        <f>F14/$F$9</f>
        <v>0.16698834748679528</v>
      </c>
      <c r="H14" s="550">
        <f>SUM(H15:H24)</f>
        <v>2372.512</v>
      </c>
      <c r="I14" s="549">
        <f>SUM(I15:I24)</f>
        <v>4899.51</v>
      </c>
      <c r="J14" s="548">
        <f>SUM(J15:J24)</f>
        <v>253.672</v>
      </c>
      <c r="K14" s="547">
        <f>SUM(K15:K24)</f>
        <v>423.69300000000004</v>
      </c>
      <c r="L14" s="548">
        <f>SUM(H14:K14)</f>
        <v>7949.387000000001</v>
      </c>
      <c r="M14" s="552">
        <f>IF(ISERROR(F14/L14-1),"         /0",(F14/L14-1))</f>
        <v>-0.06467756570412297</v>
      </c>
      <c r="N14" s="550">
        <f>SUM(N15:N24)</f>
        <v>8659.589</v>
      </c>
      <c r="O14" s="549">
        <f>SUM(O15:O24)</f>
        <v>14743.197000000002</v>
      </c>
      <c r="P14" s="548">
        <f>SUM(P15:P24)</f>
        <v>11.485</v>
      </c>
      <c r="Q14" s="547">
        <f>SUM(Q15:Q24)</f>
        <v>638.5040000000001</v>
      </c>
      <c r="R14" s="548">
        <f>SUM(N14:Q14)</f>
        <v>24052.775</v>
      </c>
      <c r="S14" s="551">
        <f>R14/$R$9</f>
        <v>0.17930707651729158</v>
      </c>
      <c r="T14" s="550">
        <f>SUM(T15:T24)</f>
        <v>6210.255000000002</v>
      </c>
      <c r="U14" s="549">
        <f>SUM(U15:U24)</f>
        <v>12772.905999999999</v>
      </c>
      <c r="V14" s="548">
        <f>SUM(V15:V24)</f>
        <v>441.339</v>
      </c>
      <c r="W14" s="547">
        <f>SUM(W15:W24)</f>
        <v>923.2799999999997</v>
      </c>
      <c r="X14" s="548">
        <f>SUM(T14:W14)</f>
        <v>20347.78</v>
      </c>
      <c r="Y14" s="545">
        <f>IF(ISERROR(R14/X14-1),"         /0",IF(R14/X14&gt;5,"  *  ",(R14/X14-1)))</f>
        <v>0.18208350001818396</v>
      </c>
    </row>
    <row r="15" spans="1:25" ht="18.75" customHeight="1">
      <c r="A15" s="486" t="s">
        <v>280</v>
      </c>
      <c r="B15" s="483">
        <v>968.6710000000002</v>
      </c>
      <c r="C15" s="481">
        <v>2142.7049999999995</v>
      </c>
      <c r="D15" s="482">
        <v>0.04</v>
      </c>
      <c r="E15" s="554">
        <v>0.04</v>
      </c>
      <c r="F15" s="465">
        <f>SUM(B15:E15)</f>
        <v>3111.4559999999997</v>
      </c>
      <c r="G15" s="468">
        <f>F15/$F$9</f>
        <v>0.06988031263521743</v>
      </c>
      <c r="H15" s="469">
        <v>499.934</v>
      </c>
      <c r="I15" s="481">
        <v>2035.1909999999998</v>
      </c>
      <c r="J15" s="482">
        <v>193.758</v>
      </c>
      <c r="K15" s="481">
        <v>120.983</v>
      </c>
      <c r="L15" s="482">
        <f>SUM(H15:K15)</f>
        <v>2849.866</v>
      </c>
      <c r="M15" s="485">
        <f>IF(ISERROR(F15/L15-1),"         /0",(F15/L15-1))</f>
        <v>0.09179028066582773</v>
      </c>
      <c r="N15" s="483">
        <v>2933.5290000000005</v>
      </c>
      <c r="O15" s="481">
        <v>6920.314000000002</v>
      </c>
      <c r="P15" s="482">
        <v>0.04</v>
      </c>
      <c r="Q15" s="481">
        <v>0.07</v>
      </c>
      <c r="R15" s="482">
        <f>SUM(N15:Q15)</f>
        <v>9853.953000000003</v>
      </c>
      <c r="S15" s="484">
        <f>R15/$R$9</f>
        <v>0.07345861359318397</v>
      </c>
      <c r="T15" s="487">
        <v>1551.3290000000004</v>
      </c>
      <c r="U15" s="481">
        <v>6122.023000000001</v>
      </c>
      <c r="V15" s="482">
        <v>381.425</v>
      </c>
      <c r="W15" s="554">
        <v>346.43899999999996</v>
      </c>
      <c r="X15" s="482">
        <f>SUM(T15:W15)</f>
        <v>8401.216000000002</v>
      </c>
      <c r="Y15" s="480">
        <f>IF(ISERROR(R15/X15-1),"         /0",IF(R15/X15&gt;5,"  *  ",(R15/X15-1)))</f>
        <v>0.17291984874570554</v>
      </c>
    </row>
    <row r="16" spans="1:25" ht="18.75" customHeight="1">
      <c r="A16" s="486" t="s">
        <v>278</v>
      </c>
      <c r="B16" s="483">
        <v>324.26500000000004</v>
      </c>
      <c r="C16" s="481">
        <v>1086.6639999999998</v>
      </c>
      <c r="D16" s="482">
        <v>0</v>
      </c>
      <c r="E16" s="554">
        <v>99.098</v>
      </c>
      <c r="F16" s="482">
        <f>SUM(B16:E16)</f>
        <v>1510.0269999999998</v>
      </c>
      <c r="G16" s="484">
        <f>F16/$F$9</f>
        <v>0.03391375576181038</v>
      </c>
      <c r="H16" s="483">
        <v>370.203</v>
      </c>
      <c r="I16" s="481">
        <v>1287.3430000000003</v>
      </c>
      <c r="J16" s="482">
        <v>0</v>
      </c>
      <c r="K16" s="481">
        <v>74.962</v>
      </c>
      <c r="L16" s="482">
        <f>SUM(H16:K16)</f>
        <v>1732.5080000000003</v>
      </c>
      <c r="M16" s="485">
        <f>IF(ISERROR(F16/L16-1),"         /0",(F16/L16-1))</f>
        <v>-0.12841556864383907</v>
      </c>
      <c r="N16" s="483">
        <v>890.4610000000001</v>
      </c>
      <c r="O16" s="481">
        <v>3190.5159999999996</v>
      </c>
      <c r="P16" s="482">
        <v>0</v>
      </c>
      <c r="Q16" s="481">
        <v>385.35900000000004</v>
      </c>
      <c r="R16" s="482">
        <f>SUM(N16:Q16)</f>
        <v>4466.336</v>
      </c>
      <c r="S16" s="484">
        <f>R16/$R$9</f>
        <v>0.03329535369220117</v>
      </c>
      <c r="T16" s="487">
        <v>804.9979999999999</v>
      </c>
      <c r="U16" s="481">
        <v>2885.76</v>
      </c>
      <c r="V16" s="482">
        <v>0</v>
      </c>
      <c r="W16" s="481">
        <v>169.575</v>
      </c>
      <c r="X16" s="482">
        <f>SUM(T16:W16)</f>
        <v>3860.333</v>
      </c>
      <c r="Y16" s="480">
        <f>IF(ISERROR(R16/X16-1),"         /0",IF(R16/X16&gt;5,"  *  ",(R16/X16-1)))</f>
        <v>0.15698205310267288</v>
      </c>
    </row>
    <row r="17" spans="1:25" ht="18.75" customHeight="1">
      <c r="A17" s="486" t="s">
        <v>279</v>
      </c>
      <c r="B17" s="483">
        <v>415.576</v>
      </c>
      <c r="C17" s="481">
        <v>703.0759999999999</v>
      </c>
      <c r="D17" s="482">
        <v>0.04</v>
      </c>
      <c r="E17" s="554">
        <v>0</v>
      </c>
      <c r="F17" s="482">
        <f>SUM(B17:E17)</f>
        <v>1118.692</v>
      </c>
      <c r="G17" s="484">
        <f>F17/$F$9</f>
        <v>0.02512474761093092</v>
      </c>
      <c r="H17" s="483">
        <v>636.391</v>
      </c>
      <c r="I17" s="481">
        <v>706.38</v>
      </c>
      <c r="J17" s="482">
        <v>0</v>
      </c>
      <c r="K17" s="481">
        <v>13.43</v>
      </c>
      <c r="L17" s="482">
        <f>SUM(H17:K17)</f>
        <v>1356.201</v>
      </c>
      <c r="M17" s="485">
        <f>IF(ISERROR(F17/L17-1),"         /0",(F17/L17-1))</f>
        <v>-0.17512817052929475</v>
      </c>
      <c r="N17" s="483">
        <v>1465.2459999999999</v>
      </c>
      <c r="O17" s="481">
        <v>1982.1020000000003</v>
      </c>
      <c r="P17" s="482">
        <v>0.158</v>
      </c>
      <c r="Q17" s="481">
        <v>24.554000000000002</v>
      </c>
      <c r="R17" s="482">
        <f>SUM(N17:Q17)</f>
        <v>3472.06</v>
      </c>
      <c r="S17" s="484">
        <f>R17/$R$9</f>
        <v>0.02588328906301362</v>
      </c>
      <c r="T17" s="487">
        <v>1816.7379999999998</v>
      </c>
      <c r="U17" s="481">
        <v>1702.0530000000003</v>
      </c>
      <c r="V17" s="482">
        <v>0</v>
      </c>
      <c r="W17" s="481">
        <v>13.43</v>
      </c>
      <c r="X17" s="482">
        <f>SUM(T17:W17)</f>
        <v>3532.221</v>
      </c>
      <c r="Y17" s="480">
        <f>IF(ISERROR(R17/X17-1),"         /0",IF(R17/X17&gt;5,"  *  ",(R17/X17-1)))</f>
        <v>-0.017032059998510873</v>
      </c>
    </row>
    <row r="18" spans="1:25" ht="18.75" customHeight="1">
      <c r="A18" s="486" t="s">
        <v>276</v>
      </c>
      <c r="B18" s="483">
        <v>162.13700000000003</v>
      </c>
      <c r="C18" s="481">
        <v>400.99399999999997</v>
      </c>
      <c r="D18" s="482">
        <v>0</v>
      </c>
      <c r="E18" s="554">
        <v>0</v>
      </c>
      <c r="F18" s="482">
        <f>SUM(B18:E18)</f>
        <v>563.131</v>
      </c>
      <c r="G18" s="484">
        <f>F18/$F$9</f>
        <v>0.012647381269277995</v>
      </c>
      <c r="H18" s="483">
        <v>143.644</v>
      </c>
      <c r="I18" s="481">
        <v>297.33799999999997</v>
      </c>
      <c r="J18" s="482">
        <v>0</v>
      </c>
      <c r="K18" s="481">
        <v>56.639</v>
      </c>
      <c r="L18" s="482">
        <f>SUM(H18:K18)</f>
        <v>497.621</v>
      </c>
      <c r="M18" s="485">
        <f>IF(ISERROR(F18/L18-1),"         /0",(F18/L18-1))</f>
        <v>0.13164637344485053</v>
      </c>
      <c r="N18" s="483">
        <v>1667.9979999999998</v>
      </c>
      <c r="O18" s="481">
        <v>1326.293</v>
      </c>
      <c r="P18" s="482">
        <v>11.084</v>
      </c>
      <c r="Q18" s="481">
        <v>131.791</v>
      </c>
      <c r="R18" s="482">
        <f>SUM(N18:Q18)</f>
        <v>3137.1659999999997</v>
      </c>
      <c r="S18" s="484">
        <f>R18/$R$9</f>
        <v>0.023386742860624005</v>
      </c>
      <c r="T18" s="487">
        <v>359.81399999999996</v>
      </c>
      <c r="U18" s="481">
        <v>806.493</v>
      </c>
      <c r="V18" s="482">
        <v>0</v>
      </c>
      <c r="W18" s="481">
        <v>100.343</v>
      </c>
      <c r="X18" s="482">
        <f>SUM(T18:W18)</f>
        <v>1266.65</v>
      </c>
      <c r="Y18" s="480">
        <f>IF(ISERROR(R18/X18-1),"         /0",IF(R18/X18&gt;5,"  *  ",(R18/X18-1)))</f>
        <v>1.4767425887182721</v>
      </c>
    </row>
    <row r="19" spans="1:25" ht="18.75" customHeight="1">
      <c r="A19" s="486" t="s">
        <v>275</v>
      </c>
      <c r="B19" s="483">
        <v>191.81099999999998</v>
      </c>
      <c r="C19" s="481">
        <v>310.244</v>
      </c>
      <c r="D19" s="482">
        <v>0</v>
      </c>
      <c r="E19" s="554">
        <v>0</v>
      </c>
      <c r="F19" s="482">
        <f>SUM(B19:E19)</f>
        <v>502.055</v>
      </c>
      <c r="G19" s="484">
        <f>F19/$F$9</f>
        <v>0.011275672983990162</v>
      </c>
      <c r="H19" s="483">
        <v>319.81300000000005</v>
      </c>
      <c r="I19" s="481">
        <v>414.127</v>
      </c>
      <c r="J19" s="482">
        <v>0</v>
      </c>
      <c r="K19" s="481">
        <v>86.105</v>
      </c>
      <c r="L19" s="482">
        <f>SUM(H19:K19)</f>
        <v>820.0450000000001</v>
      </c>
      <c r="M19" s="485">
        <f>IF(ISERROR(F19/L19-1),"         /0",(F19/L19-1))</f>
        <v>-0.38777140278887134</v>
      </c>
      <c r="N19" s="483">
        <v>474.24699999999996</v>
      </c>
      <c r="O19" s="481">
        <v>822.039</v>
      </c>
      <c r="P19" s="482">
        <v>0</v>
      </c>
      <c r="Q19" s="481"/>
      <c r="R19" s="482">
        <f>SUM(N19:Q19)</f>
        <v>1296.286</v>
      </c>
      <c r="S19" s="484">
        <f>R19/$R$9</f>
        <v>0.00966346930823133</v>
      </c>
      <c r="T19" s="487">
        <v>647.9940000000001</v>
      </c>
      <c r="U19" s="481">
        <v>937.1930000000001</v>
      </c>
      <c r="V19" s="482">
        <v>0</v>
      </c>
      <c r="W19" s="481">
        <v>216.221</v>
      </c>
      <c r="X19" s="482">
        <f>SUM(T19:W19)</f>
        <v>1801.4080000000004</v>
      </c>
      <c r="Y19" s="480">
        <f>IF(ISERROR(R19/X19-1),"         /0",IF(R19/X19&gt;5,"  *  ",(R19/X19-1)))</f>
        <v>-0.2804039950971685</v>
      </c>
    </row>
    <row r="20" spans="1:25" ht="18.75" customHeight="1">
      <c r="A20" s="486" t="s">
        <v>277</v>
      </c>
      <c r="B20" s="483">
        <v>307.511</v>
      </c>
      <c r="C20" s="481">
        <v>58.760000000000005</v>
      </c>
      <c r="D20" s="482">
        <v>0</v>
      </c>
      <c r="E20" s="554">
        <v>18.512</v>
      </c>
      <c r="F20" s="482">
        <f>SUM(B20:E20)</f>
        <v>384.783</v>
      </c>
      <c r="G20" s="484">
        <f>F20/$F$9</f>
        <v>0.008641856525278479</v>
      </c>
      <c r="H20" s="483">
        <v>372.2320000000001</v>
      </c>
      <c r="I20" s="481">
        <v>157.177</v>
      </c>
      <c r="J20" s="482">
        <v>59.913999999999994</v>
      </c>
      <c r="K20" s="481">
        <v>71.574</v>
      </c>
      <c r="L20" s="482">
        <f>SUM(H20:K20)</f>
        <v>660.897</v>
      </c>
      <c r="M20" s="485">
        <f>IF(ISERROR(F20/L20-1),"         /0",(F20/L20-1))</f>
        <v>-0.4177867353006596</v>
      </c>
      <c r="N20" s="483">
        <v>904.013</v>
      </c>
      <c r="O20" s="481">
        <v>111.05499999999999</v>
      </c>
      <c r="P20" s="482">
        <v>0</v>
      </c>
      <c r="Q20" s="481">
        <v>96.557</v>
      </c>
      <c r="R20" s="482">
        <f>SUM(N20:Q20)</f>
        <v>1111.625</v>
      </c>
      <c r="S20" s="484">
        <f>R20/$R$9</f>
        <v>0.008286870389530283</v>
      </c>
      <c r="T20" s="487">
        <v>949.1720000000004</v>
      </c>
      <c r="U20" s="481">
        <v>312.72800000000007</v>
      </c>
      <c r="V20" s="482">
        <v>59.913999999999994</v>
      </c>
      <c r="W20" s="481">
        <v>77.27199999999999</v>
      </c>
      <c r="X20" s="482">
        <f>SUM(T20:W20)</f>
        <v>1399.0860000000005</v>
      </c>
      <c r="Y20" s="480">
        <f>IF(ISERROR(R20/X20-1),"         /0",IF(R20/X20&gt;5,"  *  ",(R20/X20-1)))</f>
        <v>-0.20546342397822603</v>
      </c>
    </row>
    <row r="21" spans="1:25" ht="18.75" customHeight="1">
      <c r="A21" s="486" t="s">
        <v>272</v>
      </c>
      <c r="B21" s="483">
        <v>77.442</v>
      </c>
      <c r="C21" s="481">
        <v>46.615</v>
      </c>
      <c r="D21" s="482">
        <v>0</v>
      </c>
      <c r="E21" s="481">
        <v>0</v>
      </c>
      <c r="F21" s="482">
        <f>SUM(B21:E21)</f>
        <v>124.05699999999999</v>
      </c>
      <c r="G21" s="484">
        <f>F21/$F$9</f>
        <v>0.0027862010404733893</v>
      </c>
      <c r="H21" s="483">
        <v>1.352</v>
      </c>
      <c r="I21" s="481">
        <v>0.136</v>
      </c>
      <c r="J21" s="482"/>
      <c r="K21" s="481"/>
      <c r="L21" s="482">
        <f>SUM(H21:K21)</f>
        <v>1.488</v>
      </c>
      <c r="M21" s="485" t="s">
        <v>136</v>
      </c>
      <c r="N21" s="483">
        <v>193.809</v>
      </c>
      <c r="O21" s="481">
        <v>206.721</v>
      </c>
      <c r="P21" s="482"/>
      <c r="Q21" s="481"/>
      <c r="R21" s="482">
        <f>SUM(N21:Q21)</f>
        <v>400.53</v>
      </c>
      <c r="S21" s="484">
        <f>R21/$R$9</f>
        <v>0.002985845223990612</v>
      </c>
      <c r="T21" s="487">
        <v>2.8550000000000004</v>
      </c>
      <c r="U21" s="481">
        <v>1.3290000000000002</v>
      </c>
      <c r="V21" s="482"/>
      <c r="W21" s="481"/>
      <c r="X21" s="482">
        <f>SUM(T21:W21)</f>
        <v>4.184000000000001</v>
      </c>
      <c r="Y21" s="480" t="str">
        <f>IF(ISERROR(R21/X21-1),"         /0",IF(R21/X21&gt;5,"  *  ",(R21/X21-1)))</f>
        <v>  *  </v>
      </c>
    </row>
    <row r="22" spans="1:25" ht="18.75" customHeight="1">
      <c r="A22" s="486" t="s">
        <v>273</v>
      </c>
      <c r="B22" s="483">
        <v>2.575</v>
      </c>
      <c r="C22" s="481">
        <v>88.161</v>
      </c>
      <c r="D22" s="482">
        <v>0</v>
      </c>
      <c r="E22" s="481">
        <v>0</v>
      </c>
      <c r="F22" s="482">
        <f>SUM(B22:E22)</f>
        <v>90.736</v>
      </c>
      <c r="G22" s="484">
        <f>F22/$F$9</f>
        <v>0.0020378433914119594</v>
      </c>
      <c r="H22" s="483">
        <v>0.264</v>
      </c>
      <c r="I22" s="481">
        <v>1.199</v>
      </c>
      <c r="J22" s="482"/>
      <c r="K22" s="481"/>
      <c r="L22" s="482">
        <f>SUM(H22:K22)</f>
        <v>1.463</v>
      </c>
      <c r="M22" s="485" t="s">
        <v>136</v>
      </c>
      <c r="N22" s="483">
        <v>42.67499999999999</v>
      </c>
      <c r="O22" s="481">
        <v>183.123</v>
      </c>
      <c r="P22" s="482"/>
      <c r="Q22" s="481"/>
      <c r="R22" s="482">
        <f>SUM(N22:Q22)</f>
        <v>225.79799999999997</v>
      </c>
      <c r="S22" s="484">
        <f>R22/$R$9</f>
        <v>0.0016832643744204732</v>
      </c>
      <c r="T22" s="487">
        <v>1.921</v>
      </c>
      <c r="U22" s="481">
        <v>2.158</v>
      </c>
      <c r="V22" s="482"/>
      <c r="W22" s="481"/>
      <c r="X22" s="482">
        <f>SUM(T22:W22)</f>
        <v>4.079</v>
      </c>
      <c r="Y22" s="480" t="str">
        <f>IF(ISERROR(R22/X22-1),"         /0",IF(R22/X22&gt;5,"  *  ",(R22/X22-1)))</f>
        <v>  *  </v>
      </c>
    </row>
    <row r="23" spans="1:25" ht="18.75" customHeight="1">
      <c r="A23" s="486" t="s">
        <v>274</v>
      </c>
      <c r="B23" s="483">
        <v>29.188999999999997</v>
      </c>
      <c r="C23" s="481">
        <v>0.89</v>
      </c>
      <c r="D23" s="482">
        <v>0</v>
      </c>
      <c r="E23" s="481">
        <v>0</v>
      </c>
      <c r="F23" s="482">
        <f>SUM(B23:E23)</f>
        <v>30.078999999999997</v>
      </c>
      <c r="G23" s="484">
        <f>F23/$F$9</f>
        <v>0.0006755454435976936</v>
      </c>
      <c r="H23" s="483">
        <v>28.679000000000002</v>
      </c>
      <c r="I23" s="481">
        <v>0.619</v>
      </c>
      <c r="J23" s="482"/>
      <c r="K23" s="481"/>
      <c r="L23" s="482">
        <f>SUM(H23:K23)</f>
        <v>29.298000000000002</v>
      </c>
      <c r="M23" s="485" t="s">
        <v>136</v>
      </c>
      <c r="N23" s="483">
        <v>87.611</v>
      </c>
      <c r="O23" s="481">
        <v>1.034</v>
      </c>
      <c r="P23" s="482">
        <v>0</v>
      </c>
      <c r="Q23" s="481">
        <v>0</v>
      </c>
      <c r="R23" s="482">
        <f>SUM(N23:Q23)</f>
        <v>88.64500000000001</v>
      </c>
      <c r="S23" s="484">
        <f>R23/$R$9</f>
        <v>0.0006608250315348359</v>
      </c>
      <c r="T23" s="487">
        <v>75.434</v>
      </c>
      <c r="U23" s="481">
        <v>3.1689999999999996</v>
      </c>
      <c r="V23" s="482"/>
      <c r="W23" s="481"/>
      <c r="X23" s="482">
        <f>SUM(T23:W23)</f>
        <v>78.603</v>
      </c>
      <c r="Y23" s="480">
        <f>IF(ISERROR(R23/X23-1),"         /0",IF(R23/X23&gt;5,"  *  ",(R23/X23-1)))</f>
        <v>0.1277559380685218</v>
      </c>
    </row>
    <row r="24" spans="1:25" ht="18.75" customHeight="1" thickBot="1">
      <c r="A24" s="486" t="s">
        <v>195</v>
      </c>
      <c r="B24" s="483">
        <v>0</v>
      </c>
      <c r="C24" s="481">
        <v>0</v>
      </c>
      <c r="D24" s="482">
        <v>0.14</v>
      </c>
      <c r="E24" s="481">
        <v>0.084</v>
      </c>
      <c r="F24" s="482">
        <f>SUM(B24:E24)</f>
        <v>0.22400000000000003</v>
      </c>
      <c r="G24" s="484">
        <f>F24/$F$9</f>
        <v>5.030824806871352E-06</v>
      </c>
      <c r="H24" s="483"/>
      <c r="I24" s="481"/>
      <c r="J24" s="482"/>
      <c r="K24" s="481"/>
      <c r="L24" s="482">
        <f>SUM(H24:K24)</f>
        <v>0</v>
      </c>
      <c r="M24" s="485" t="s">
        <v>136</v>
      </c>
      <c r="N24" s="483">
        <v>0</v>
      </c>
      <c r="O24" s="481"/>
      <c r="P24" s="482">
        <v>0.203</v>
      </c>
      <c r="Q24" s="481">
        <v>0.173</v>
      </c>
      <c r="R24" s="482">
        <f>SUM(N24:Q24)</f>
        <v>0.376</v>
      </c>
      <c r="S24" s="484">
        <f>R24/$R$9</f>
        <v>2.802980561307443E-06</v>
      </c>
      <c r="T24" s="487">
        <v>0</v>
      </c>
      <c r="U24" s="481"/>
      <c r="V24" s="482"/>
      <c r="W24" s="481"/>
      <c r="X24" s="482">
        <f>SUM(T24:W24)</f>
        <v>0</v>
      </c>
      <c r="Y24" s="480" t="str">
        <f>IF(ISERROR(R24/X24-1),"         /0",IF(R24/X24&gt;5,"  *  ",(R24/X24-1)))</f>
        <v>         /0</v>
      </c>
    </row>
    <row r="25" spans="1:25" s="544" customFormat="1" ht="18.75" customHeight="1">
      <c r="A25" s="553" t="s">
        <v>223</v>
      </c>
      <c r="B25" s="550">
        <f>SUM(B26:B32)</f>
        <v>2788.1000000000004</v>
      </c>
      <c r="C25" s="549">
        <f>SUM(C26:C32)</f>
        <v>1156.1750000000002</v>
      </c>
      <c r="D25" s="548">
        <f>SUM(D26:D32)</f>
        <v>365.23</v>
      </c>
      <c r="E25" s="549">
        <f>SUM(E26:E32)</f>
        <v>37.06</v>
      </c>
      <c r="F25" s="548">
        <f>SUM(B25:E25)</f>
        <v>4346.565000000001</v>
      </c>
      <c r="G25" s="551">
        <f>F25/$F$9</f>
        <v>0.09761967422624457</v>
      </c>
      <c r="H25" s="550">
        <f>SUM(H26:H32)</f>
        <v>3270.7369999999996</v>
      </c>
      <c r="I25" s="549">
        <f>SUM(I26:I32)</f>
        <v>949.597</v>
      </c>
      <c r="J25" s="548">
        <f>SUM(J26:J32)</f>
        <v>72.478</v>
      </c>
      <c r="K25" s="549">
        <f>SUM(K26:K32)</f>
        <v>72.066</v>
      </c>
      <c r="L25" s="548">
        <f>SUM(H25:K25)</f>
        <v>4364.878</v>
      </c>
      <c r="M25" s="552">
        <f>IF(ISERROR(F25/L25-1),"         /0",(F25/L25-1))</f>
        <v>-0.004195535362041758</v>
      </c>
      <c r="N25" s="550">
        <f>SUM(N26:N32)</f>
        <v>7229.123999999999</v>
      </c>
      <c r="O25" s="549">
        <f>SUM(O26:O32)</f>
        <v>3550.179</v>
      </c>
      <c r="P25" s="548">
        <f>SUM(P26:P32)</f>
        <v>768.2980000000001</v>
      </c>
      <c r="Q25" s="549">
        <f>SUM(Q26:Q32)</f>
        <v>65.512</v>
      </c>
      <c r="R25" s="548">
        <f>SUM(N25:Q25)</f>
        <v>11613.113000000001</v>
      </c>
      <c r="S25" s="551">
        <f>R25/$R$9</f>
        <v>0.08657268615762438</v>
      </c>
      <c r="T25" s="550">
        <f>SUM(T26:T32)</f>
        <v>8953.358000000002</v>
      </c>
      <c r="U25" s="549">
        <f>SUM(U26:U32)</f>
        <v>2491.9260000000004</v>
      </c>
      <c r="V25" s="548">
        <f>SUM(V26:V32)</f>
        <v>179.176</v>
      </c>
      <c r="W25" s="549">
        <f>SUM(W26:W32)</f>
        <v>134.724</v>
      </c>
      <c r="X25" s="548">
        <f>SUM(T25:W25)</f>
        <v>11759.184000000003</v>
      </c>
      <c r="Y25" s="545">
        <f>IF(ISERROR(R25/X25-1),"         /0",IF(R25/X25&gt;5,"  *  ",(R25/X25-1)))</f>
        <v>-0.012421865326709858</v>
      </c>
    </row>
    <row r="26" spans="1:25" ht="18.75" customHeight="1">
      <c r="A26" s="486" t="s">
        <v>297</v>
      </c>
      <c r="B26" s="483">
        <v>1498.199</v>
      </c>
      <c r="C26" s="481">
        <v>0</v>
      </c>
      <c r="D26" s="482">
        <v>0</v>
      </c>
      <c r="E26" s="481">
        <v>0</v>
      </c>
      <c r="F26" s="482">
        <f>SUM(B26:E26)</f>
        <v>1498.199</v>
      </c>
      <c r="G26" s="484">
        <f>F26/$F$9</f>
        <v>0.033648110244776125</v>
      </c>
      <c r="H26" s="483">
        <v>1902.245</v>
      </c>
      <c r="I26" s="481"/>
      <c r="J26" s="482"/>
      <c r="K26" s="481"/>
      <c r="L26" s="482">
        <f>SUM(H26:K26)</f>
        <v>1902.245</v>
      </c>
      <c r="M26" s="485">
        <f>IF(ISERROR(F26/L26-1),"         /0",(F26/L26-1))</f>
        <v>-0.21240481641428932</v>
      </c>
      <c r="N26" s="483">
        <v>3615.9950000000003</v>
      </c>
      <c r="O26" s="481">
        <v>355.403</v>
      </c>
      <c r="P26" s="482"/>
      <c r="Q26" s="481"/>
      <c r="R26" s="482">
        <f>SUM(N26:Q26)</f>
        <v>3971.398</v>
      </c>
      <c r="S26" s="484">
        <f>R26/$R$9</f>
        <v>0.02960572179578526</v>
      </c>
      <c r="T26" s="483">
        <v>5157.648</v>
      </c>
      <c r="U26" s="481"/>
      <c r="V26" s="482"/>
      <c r="W26" s="481"/>
      <c r="X26" s="465">
        <f>SUM(T26:W26)</f>
        <v>5157.648</v>
      </c>
      <c r="Y26" s="480">
        <f>IF(ISERROR(R26/X26-1),"         /0",IF(R26/X26&gt;5,"  *  ",(R26/X26-1)))</f>
        <v>-0.2299982472630936</v>
      </c>
    </row>
    <row r="27" spans="1:25" ht="18.75" customHeight="1">
      <c r="A27" s="486" t="s">
        <v>296</v>
      </c>
      <c r="B27" s="483">
        <v>583.9110000000001</v>
      </c>
      <c r="C27" s="481">
        <v>592.3850000000001</v>
      </c>
      <c r="D27" s="482">
        <v>0</v>
      </c>
      <c r="E27" s="481">
        <v>0</v>
      </c>
      <c r="F27" s="482">
        <f>SUM(B27:E27)</f>
        <v>1176.2960000000003</v>
      </c>
      <c r="G27" s="484">
        <f>F27/$F$9</f>
        <v>0.026418478111712253</v>
      </c>
      <c r="H27" s="483">
        <v>434.15200000000004</v>
      </c>
      <c r="I27" s="481">
        <v>578.7139999999999</v>
      </c>
      <c r="J27" s="482">
        <v>0</v>
      </c>
      <c r="K27" s="481"/>
      <c r="L27" s="482">
        <f>SUM(H27:K27)</f>
        <v>1012.866</v>
      </c>
      <c r="M27" s="485">
        <f>IF(ISERROR(F27/L27-1),"         /0",(F27/L27-1))</f>
        <v>0.16135401918911318</v>
      </c>
      <c r="N27" s="483">
        <v>1642.147</v>
      </c>
      <c r="O27" s="481">
        <v>1748.1350000000002</v>
      </c>
      <c r="P27" s="482">
        <v>0</v>
      </c>
      <c r="Q27" s="481">
        <v>0</v>
      </c>
      <c r="R27" s="482">
        <f>SUM(N27:Q27)</f>
        <v>3390.282</v>
      </c>
      <c r="S27" s="484">
        <f>R27/$R$9</f>
        <v>0.025273655700400324</v>
      </c>
      <c r="T27" s="483">
        <v>1169.436</v>
      </c>
      <c r="U27" s="481">
        <v>1512.3290000000002</v>
      </c>
      <c r="V27" s="482">
        <v>0</v>
      </c>
      <c r="W27" s="481"/>
      <c r="X27" s="465">
        <f>SUM(T27:W27)</f>
        <v>2681.7650000000003</v>
      </c>
      <c r="Y27" s="480">
        <f>IF(ISERROR(R27/X27-1),"         /0",IF(R27/X27&gt;5,"  *  ",(R27/X27-1)))</f>
        <v>0.2641980188420685</v>
      </c>
    </row>
    <row r="28" spans="1:25" ht="18.75" customHeight="1">
      <c r="A28" s="486" t="s">
        <v>269</v>
      </c>
      <c r="B28" s="483">
        <v>32.268</v>
      </c>
      <c r="C28" s="481">
        <v>219.623</v>
      </c>
      <c r="D28" s="482">
        <v>365.23</v>
      </c>
      <c r="E28" s="481">
        <v>37.06</v>
      </c>
      <c r="F28" s="482">
        <f>SUM(B28:E28)</f>
        <v>654.181</v>
      </c>
      <c r="G28" s="484">
        <f>F28/$F$9</f>
        <v>0.014692276799035302</v>
      </c>
      <c r="H28" s="483">
        <v>0.622</v>
      </c>
      <c r="I28" s="481"/>
      <c r="J28" s="482">
        <v>72.428</v>
      </c>
      <c r="K28" s="481">
        <v>72.066</v>
      </c>
      <c r="L28" s="482">
        <f>SUM(H28:K28)</f>
        <v>145.11599999999999</v>
      </c>
      <c r="M28" s="485">
        <f>IF(ISERROR(F28/L28-1),"         /0",(F28/L28-1))</f>
        <v>3.507986714077015</v>
      </c>
      <c r="N28" s="483">
        <v>181.373</v>
      </c>
      <c r="O28" s="481">
        <v>490.602</v>
      </c>
      <c r="P28" s="482">
        <v>768.2080000000001</v>
      </c>
      <c r="Q28" s="481">
        <v>65.432</v>
      </c>
      <c r="R28" s="482">
        <f>SUM(N28:Q28)</f>
        <v>1505.615</v>
      </c>
      <c r="S28" s="484">
        <f>R28/$R$9</f>
        <v>0.01122396164311943</v>
      </c>
      <c r="T28" s="483">
        <v>3.4040000000000004</v>
      </c>
      <c r="U28" s="481"/>
      <c r="V28" s="482">
        <v>179.12599999999998</v>
      </c>
      <c r="W28" s="481">
        <v>134.724</v>
      </c>
      <c r="X28" s="465">
        <f>SUM(T28:W28)</f>
        <v>317.25399999999996</v>
      </c>
      <c r="Y28" s="480">
        <f>IF(ISERROR(R28/X28-1),"         /0",IF(R28/X28&gt;5,"  *  ",(R28/X28-1)))</f>
        <v>3.745771526915343</v>
      </c>
    </row>
    <row r="29" spans="1:25" ht="18.75" customHeight="1">
      <c r="A29" s="486" t="s">
        <v>268</v>
      </c>
      <c r="B29" s="483">
        <v>369.382</v>
      </c>
      <c r="C29" s="481">
        <v>0</v>
      </c>
      <c r="D29" s="482">
        <v>0</v>
      </c>
      <c r="E29" s="481">
        <v>0</v>
      </c>
      <c r="F29" s="482">
        <f>SUM(B29:E29)</f>
        <v>369.382</v>
      </c>
      <c r="G29" s="484">
        <f>F29/$F$9</f>
        <v>0.008295964860766756</v>
      </c>
      <c r="H29" s="483">
        <v>524.702</v>
      </c>
      <c r="I29" s="481"/>
      <c r="J29" s="482"/>
      <c r="K29" s="481"/>
      <c r="L29" s="482">
        <f>SUM(H29:K29)</f>
        <v>524.702</v>
      </c>
      <c r="M29" s="485">
        <f>IF(ISERROR(F29/L29-1),"         /0",(F29/L29-1))</f>
        <v>-0.2960156431650728</v>
      </c>
      <c r="N29" s="483">
        <v>827.567</v>
      </c>
      <c r="O29" s="481"/>
      <c r="P29" s="482"/>
      <c r="Q29" s="481"/>
      <c r="R29" s="482">
        <f>SUM(N29:Q29)</f>
        <v>827.567</v>
      </c>
      <c r="S29" s="484">
        <f>R29/$R$9</f>
        <v>0.006169293122817864</v>
      </c>
      <c r="T29" s="483">
        <v>1360.8249999999998</v>
      </c>
      <c r="U29" s="481"/>
      <c r="V29" s="482"/>
      <c r="W29" s="481"/>
      <c r="X29" s="465">
        <f>SUM(T29:W29)</f>
        <v>1360.8249999999998</v>
      </c>
      <c r="Y29" s="480">
        <f>IF(ISERROR(R29/X29-1),"         /0",IF(R29/X29&gt;5,"  *  ",(R29/X29-1)))</f>
        <v>-0.39186375911671223</v>
      </c>
    </row>
    <row r="30" spans="1:25" ht="18.75" customHeight="1">
      <c r="A30" s="486" t="s">
        <v>295</v>
      </c>
      <c r="B30" s="483">
        <v>255.907</v>
      </c>
      <c r="C30" s="481">
        <v>70.643</v>
      </c>
      <c r="D30" s="482">
        <v>0</v>
      </c>
      <c r="E30" s="481">
        <v>0</v>
      </c>
      <c r="F30" s="482">
        <f>SUM(B30:E30)</f>
        <v>326.55</v>
      </c>
      <c r="G30" s="484">
        <f>F30/$F$9</f>
        <v>0.007333999288767142</v>
      </c>
      <c r="H30" s="483">
        <v>366.366</v>
      </c>
      <c r="I30" s="481">
        <v>71.854</v>
      </c>
      <c r="J30" s="482"/>
      <c r="K30" s="481"/>
      <c r="L30" s="482">
        <f>SUM(H30:K30)</f>
        <v>438.21999999999997</v>
      </c>
      <c r="M30" s="485">
        <f>IF(ISERROR(F30/L30-1),"         /0",(F30/L30-1))</f>
        <v>-0.2548263429327734</v>
      </c>
      <c r="N30" s="483">
        <v>822.663</v>
      </c>
      <c r="O30" s="481">
        <v>190.602</v>
      </c>
      <c r="P30" s="482"/>
      <c r="Q30" s="481"/>
      <c r="R30" s="482">
        <f>SUM(N30:Q30)</f>
        <v>1013.265</v>
      </c>
      <c r="S30" s="484">
        <f>R30/$R$9</f>
        <v>0.0075536226022691125</v>
      </c>
      <c r="T30" s="483">
        <v>1105.501</v>
      </c>
      <c r="U30" s="481">
        <v>218.41199999999998</v>
      </c>
      <c r="V30" s="482"/>
      <c r="W30" s="481"/>
      <c r="X30" s="465">
        <f>SUM(T30:W30)</f>
        <v>1323.913</v>
      </c>
      <c r="Y30" s="480">
        <f>IF(ISERROR(R30/X30-1),"         /0",IF(R30/X30&gt;5,"  *  ",(R30/X30-1)))</f>
        <v>-0.23464381722968197</v>
      </c>
    </row>
    <row r="31" spans="1:25" ht="18.75" customHeight="1">
      <c r="A31" s="486" t="s">
        <v>270</v>
      </c>
      <c r="B31" s="483">
        <v>37.03</v>
      </c>
      <c r="C31" s="481">
        <v>273.524</v>
      </c>
      <c r="D31" s="482">
        <v>0</v>
      </c>
      <c r="E31" s="481">
        <v>0</v>
      </c>
      <c r="F31" s="482">
        <f>SUM(B31:E31)</f>
        <v>310.554</v>
      </c>
      <c r="G31" s="484">
        <f>F31/$F$9</f>
        <v>0.006974744495862167</v>
      </c>
      <c r="H31" s="483">
        <v>38.204</v>
      </c>
      <c r="I31" s="481">
        <v>299.029</v>
      </c>
      <c r="J31" s="482"/>
      <c r="K31" s="481"/>
      <c r="L31" s="482">
        <f>SUM(H31:K31)</f>
        <v>337.233</v>
      </c>
      <c r="M31" s="485">
        <f>IF(ISERROR(F31/L31-1),"         /0",(F31/L31-1))</f>
        <v>-0.07911147485566372</v>
      </c>
      <c r="N31" s="483">
        <v>117.719</v>
      </c>
      <c r="O31" s="481">
        <v>765.437</v>
      </c>
      <c r="P31" s="482"/>
      <c r="Q31" s="481"/>
      <c r="R31" s="482">
        <f>SUM(N31:Q31)</f>
        <v>883.156</v>
      </c>
      <c r="S31" s="484">
        <f>R31/$R$9</f>
        <v>0.006583694416494776</v>
      </c>
      <c r="T31" s="483">
        <v>140.995</v>
      </c>
      <c r="U31" s="481">
        <v>733.385</v>
      </c>
      <c r="V31" s="482"/>
      <c r="W31" s="481"/>
      <c r="X31" s="465">
        <f>SUM(T31:W31)</f>
        <v>874.38</v>
      </c>
      <c r="Y31" s="480">
        <f>IF(ISERROR(R31/X31-1),"         /0",IF(R31/X31&gt;5,"  *  ",(R31/X31-1)))</f>
        <v>0.010036826093917872</v>
      </c>
    </row>
    <row r="32" spans="1:25" ht="18.75" customHeight="1" thickBot="1">
      <c r="A32" s="486" t="s">
        <v>195</v>
      </c>
      <c r="B32" s="483">
        <v>11.403</v>
      </c>
      <c r="C32" s="481">
        <v>0</v>
      </c>
      <c r="D32" s="482">
        <v>0</v>
      </c>
      <c r="E32" s="481">
        <v>0</v>
      </c>
      <c r="F32" s="482">
        <f>SUM(B32:E32)</f>
        <v>11.403</v>
      </c>
      <c r="G32" s="484">
        <f>F32/$F$9</f>
        <v>0.00025610042532479474</v>
      </c>
      <c r="H32" s="483">
        <v>4.446</v>
      </c>
      <c r="I32" s="481"/>
      <c r="J32" s="482">
        <v>0.05</v>
      </c>
      <c r="K32" s="481">
        <v>0</v>
      </c>
      <c r="L32" s="482">
        <f>SUM(H32:K32)</f>
        <v>4.4959999999999996</v>
      </c>
      <c r="M32" s="485">
        <f>IF(ISERROR(F32/L32-1),"         /0",(F32/L32-1))</f>
        <v>1.536254448398577</v>
      </c>
      <c r="N32" s="483">
        <v>21.659999999999997</v>
      </c>
      <c r="O32" s="481">
        <v>0</v>
      </c>
      <c r="P32" s="482">
        <v>0.09</v>
      </c>
      <c r="Q32" s="481">
        <v>0.08</v>
      </c>
      <c r="R32" s="482">
        <f>SUM(N32:Q32)</f>
        <v>21.829999999999995</v>
      </c>
      <c r="S32" s="484">
        <f>R32/$R$9</f>
        <v>0.0001627368767376103</v>
      </c>
      <c r="T32" s="483">
        <v>15.549</v>
      </c>
      <c r="U32" s="481">
        <v>27.8</v>
      </c>
      <c r="V32" s="482">
        <v>0.05</v>
      </c>
      <c r="W32" s="481">
        <v>0</v>
      </c>
      <c r="X32" s="465">
        <f>SUM(T32:W32)</f>
        <v>43.399</v>
      </c>
      <c r="Y32" s="480">
        <f>IF(ISERROR(R32/X32-1),"         /0",IF(R32/X32&gt;5,"  *  ",(R32/X32-1)))</f>
        <v>-0.49699301827231057</v>
      </c>
    </row>
    <row r="33" spans="1:25" s="544" customFormat="1" ht="18.75" customHeight="1">
      <c r="A33" s="553" t="s">
        <v>212</v>
      </c>
      <c r="B33" s="550">
        <f>SUM(B34:B37)</f>
        <v>2869.0800000000004</v>
      </c>
      <c r="C33" s="549">
        <f>SUM(C34:C37)</f>
        <v>2330.8979999999997</v>
      </c>
      <c r="D33" s="548">
        <f>SUM(D34:D37)</f>
        <v>0.81</v>
      </c>
      <c r="E33" s="549">
        <f>SUM(E34:E37)</f>
        <v>0.335</v>
      </c>
      <c r="F33" s="548">
        <f>SUM(B33:E33)</f>
        <v>5201.1230000000005</v>
      </c>
      <c r="G33" s="551">
        <f>F33/$F$9</f>
        <v>0.11681222594638012</v>
      </c>
      <c r="H33" s="550">
        <f>SUM(H34:H37)</f>
        <v>2452.017</v>
      </c>
      <c r="I33" s="549">
        <f>SUM(I34:I37)</f>
        <v>1910.867</v>
      </c>
      <c r="J33" s="548">
        <f>SUM(J34:J37)</f>
        <v>0.132</v>
      </c>
      <c r="K33" s="549">
        <f>SUM(K34:K37)</f>
        <v>83.99000000000001</v>
      </c>
      <c r="L33" s="548">
        <f>SUM(H33:K33)</f>
        <v>4447.005999999999</v>
      </c>
      <c r="M33" s="552">
        <f>IF(ISERROR(F33/L33-1),"         /0",(F33/L33-1))</f>
        <v>0.16957858838058715</v>
      </c>
      <c r="N33" s="550">
        <f>SUM(N34:N37)</f>
        <v>8201.411000000002</v>
      </c>
      <c r="O33" s="549">
        <f>SUM(O34:O37)</f>
        <v>6117.193000000001</v>
      </c>
      <c r="P33" s="548">
        <f>SUM(P34:P37)</f>
        <v>1.373</v>
      </c>
      <c r="Q33" s="549">
        <f>SUM(Q34:Q37)</f>
        <v>0.335</v>
      </c>
      <c r="R33" s="548">
        <f>SUM(N33:Q33)</f>
        <v>14320.312000000002</v>
      </c>
      <c r="S33" s="551">
        <f>R33/$R$9</f>
        <v>0.10675413874430244</v>
      </c>
      <c r="T33" s="550">
        <f>SUM(T34:T37)</f>
        <v>5931.484999999998</v>
      </c>
      <c r="U33" s="549">
        <f>SUM(U34:U37)</f>
        <v>4770.4299999999985</v>
      </c>
      <c r="V33" s="548">
        <f>SUM(V34:V37)</f>
        <v>1.7650000000000001</v>
      </c>
      <c r="W33" s="549">
        <f>SUM(W34:W37)</f>
        <v>84.64500000000001</v>
      </c>
      <c r="X33" s="548">
        <f>SUM(T33:W33)</f>
        <v>10788.324999999997</v>
      </c>
      <c r="Y33" s="545">
        <f>IF(ISERROR(R33/X33-1),"         /0",IF(R33/X33&gt;5,"  *  ",(R33/X33-1)))</f>
        <v>0.32738974771338514</v>
      </c>
    </row>
    <row r="34" spans="1:25" s="456" customFormat="1" ht="18.75" customHeight="1">
      <c r="A34" s="471" t="s">
        <v>267</v>
      </c>
      <c r="B34" s="469">
        <v>1640.1010000000003</v>
      </c>
      <c r="C34" s="466">
        <v>1179.9899999999998</v>
      </c>
      <c r="D34" s="465">
        <v>0</v>
      </c>
      <c r="E34" s="466">
        <v>0.07</v>
      </c>
      <c r="F34" s="465">
        <f>SUM(B34:E34)</f>
        <v>2820.1610000000005</v>
      </c>
      <c r="G34" s="468">
        <f>F34/$F$9</f>
        <v>0.06333810677754964</v>
      </c>
      <c r="H34" s="469">
        <v>1460.9589999999998</v>
      </c>
      <c r="I34" s="466">
        <v>1250.59</v>
      </c>
      <c r="J34" s="465">
        <v>0</v>
      </c>
      <c r="K34" s="466">
        <v>0.59</v>
      </c>
      <c r="L34" s="465">
        <f>SUM(H34:K34)</f>
        <v>2712.139</v>
      </c>
      <c r="M34" s="470">
        <f>IF(ISERROR(F34/L34-1),"         /0",(F34/L34-1))</f>
        <v>0.03982907955676329</v>
      </c>
      <c r="N34" s="469">
        <v>4723.228000000002</v>
      </c>
      <c r="O34" s="466">
        <v>3323.1470000000004</v>
      </c>
      <c r="P34" s="465">
        <v>0.073</v>
      </c>
      <c r="Q34" s="466">
        <v>0.07</v>
      </c>
      <c r="R34" s="465">
        <f>SUM(N34:Q34)</f>
        <v>8046.518000000002</v>
      </c>
      <c r="S34" s="468">
        <f>R34/$R$9</f>
        <v>0.05998466367077247</v>
      </c>
      <c r="T34" s="467">
        <v>3795.2389999999987</v>
      </c>
      <c r="U34" s="466">
        <v>3085.9029999999993</v>
      </c>
      <c r="V34" s="465">
        <v>0.094</v>
      </c>
      <c r="W34" s="466">
        <v>0.59</v>
      </c>
      <c r="X34" s="465">
        <f>SUM(T34:W34)</f>
        <v>6881.825999999998</v>
      </c>
      <c r="Y34" s="464">
        <f>IF(ISERROR(R34/X34-1),"         /0",IF(R34/X34&gt;5,"  *  ",(R34/X34-1)))</f>
        <v>0.16924170997639343</v>
      </c>
    </row>
    <row r="35" spans="1:25" s="456" customFormat="1" ht="18.75" customHeight="1">
      <c r="A35" s="471" t="s">
        <v>266</v>
      </c>
      <c r="B35" s="469">
        <v>1031.0439999999999</v>
      </c>
      <c r="C35" s="466">
        <v>902.157</v>
      </c>
      <c r="D35" s="465">
        <v>0.42</v>
      </c>
      <c r="E35" s="466">
        <v>0</v>
      </c>
      <c r="F35" s="465">
        <f>SUM(B35:E35)</f>
        <v>1933.621</v>
      </c>
      <c r="G35" s="468">
        <f>F35/$F$9</f>
        <v>0.04342727006199727</v>
      </c>
      <c r="H35" s="469">
        <v>743.235</v>
      </c>
      <c r="I35" s="466">
        <v>592.212</v>
      </c>
      <c r="J35" s="465">
        <v>0</v>
      </c>
      <c r="K35" s="466"/>
      <c r="L35" s="465">
        <f>SUM(H35:K35)</f>
        <v>1335.4470000000001</v>
      </c>
      <c r="M35" s="470">
        <f>IF(ISERROR(F35/L35-1),"         /0",(F35/L35-1))</f>
        <v>0.4479204341317926</v>
      </c>
      <c r="N35" s="469">
        <v>2838.331</v>
      </c>
      <c r="O35" s="466">
        <v>2159.125</v>
      </c>
      <c r="P35" s="465">
        <v>0.42</v>
      </c>
      <c r="Q35" s="466">
        <v>0</v>
      </c>
      <c r="R35" s="465">
        <f>SUM(N35:Q35)</f>
        <v>4997.876</v>
      </c>
      <c r="S35" s="468">
        <f>R35/$R$9</f>
        <v>0.03725784381868351</v>
      </c>
      <c r="T35" s="467">
        <v>1574.3999999999999</v>
      </c>
      <c r="U35" s="466">
        <v>1495.7749999999999</v>
      </c>
      <c r="V35" s="465">
        <v>0.16799999999999998</v>
      </c>
      <c r="W35" s="466">
        <v>0</v>
      </c>
      <c r="X35" s="465">
        <f>SUM(T35:W35)</f>
        <v>3070.343</v>
      </c>
      <c r="Y35" s="464">
        <f>IF(ISERROR(R35/X35-1),"         /0",IF(R35/X35&gt;5,"  *  ",(R35/X35-1)))</f>
        <v>0.6277907712591071</v>
      </c>
    </row>
    <row r="36" spans="1:25" s="456" customFormat="1" ht="18.75" customHeight="1">
      <c r="A36" s="471" t="s">
        <v>265</v>
      </c>
      <c r="B36" s="469">
        <v>141.469</v>
      </c>
      <c r="C36" s="466">
        <v>246.734</v>
      </c>
      <c r="D36" s="465">
        <v>0</v>
      </c>
      <c r="E36" s="466">
        <v>0</v>
      </c>
      <c r="F36" s="465">
        <f>SUM(B36:E36)</f>
        <v>388.203</v>
      </c>
      <c r="G36" s="468">
        <f>F36/$F$9</f>
        <v>0.008718666439740532</v>
      </c>
      <c r="H36" s="469">
        <v>140.449</v>
      </c>
      <c r="I36" s="466">
        <v>32.371</v>
      </c>
      <c r="J36" s="465">
        <v>0</v>
      </c>
      <c r="K36" s="466">
        <v>83.4</v>
      </c>
      <c r="L36" s="465">
        <f>SUM(H36:K36)</f>
        <v>256.22</v>
      </c>
      <c r="M36" s="470">
        <f>IF(ISERROR(F36/L36-1),"         /0",(F36/L36-1))</f>
        <v>0.515115916009679</v>
      </c>
      <c r="N36" s="469">
        <v>430.72100000000006</v>
      </c>
      <c r="O36" s="466">
        <v>630.366</v>
      </c>
      <c r="P36" s="465">
        <v>0</v>
      </c>
      <c r="Q36" s="466">
        <v>0</v>
      </c>
      <c r="R36" s="465">
        <f>SUM(N36:Q36)</f>
        <v>1061.087</v>
      </c>
      <c r="S36" s="468">
        <f>R36/$R$9</f>
        <v>0.007910122965042635</v>
      </c>
      <c r="T36" s="467">
        <v>311.361</v>
      </c>
      <c r="U36" s="466">
        <v>62.057</v>
      </c>
      <c r="V36" s="465">
        <v>0</v>
      </c>
      <c r="W36" s="466">
        <v>83.4</v>
      </c>
      <c r="X36" s="465">
        <f>SUM(T36:W36)</f>
        <v>456.818</v>
      </c>
      <c r="Y36" s="464">
        <f>IF(ISERROR(R36/X36-1),"         /0",IF(R36/X36&gt;5,"  *  ",(R36/X36-1)))</f>
        <v>1.322778436926741</v>
      </c>
    </row>
    <row r="37" spans="1:25" s="456" customFormat="1" ht="18.75" customHeight="1" thickBot="1">
      <c r="A37" s="471" t="s">
        <v>195</v>
      </c>
      <c r="B37" s="469">
        <v>56.46600000000001</v>
      </c>
      <c r="C37" s="466">
        <v>2.017</v>
      </c>
      <c r="D37" s="465">
        <v>0.39</v>
      </c>
      <c r="E37" s="466">
        <v>0.265</v>
      </c>
      <c r="F37" s="465">
        <f>SUM(B37:E37)</f>
        <v>59.13800000000001</v>
      </c>
      <c r="G37" s="468">
        <f>F37/$F$9</f>
        <v>0.0013281826670926697</v>
      </c>
      <c r="H37" s="469">
        <v>107.374</v>
      </c>
      <c r="I37" s="466">
        <v>35.693999999999996</v>
      </c>
      <c r="J37" s="465">
        <v>0.132</v>
      </c>
      <c r="K37" s="466">
        <v>0</v>
      </c>
      <c r="L37" s="465">
        <f>SUM(H37:K37)</f>
        <v>143.2</v>
      </c>
      <c r="M37" s="470">
        <f>IF(ISERROR(F37/L37-1),"         /0",(F37/L37-1))</f>
        <v>-0.5870251396648043</v>
      </c>
      <c r="N37" s="469">
        <v>209.13100000000003</v>
      </c>
      <c r="O37" s="466">
        <v>4.555000000000001</v>
      </c>
      <c r="P37" s="465">
        <v>0.88</v>
      </c>
      <c r="Q37" s="466">
        <v>0.265</v>
      </c>
      <c r="R37" s="465">
        <f>SUM(N37:Q37)</f>
        <v>214.83100000000002</v>
      </c>
      <c r="S37" s="468">
        <f>R37/$R$9</f>
        <v>0.001601508289803828</v>
      </c>
      <c r="T37" s="467">
        <v>250.48499999999999</v>
      </c>
      <c r="U37" s="466">
        <v>126.695</v>
      </c>
      <c r="V37" s="465">
        <v>1.5030000000000001</v>
      </c>
      <c r="W37" s="466">
        <v>0.655</v>
      </c>
      <c r="X37" s="465">
        <f>SUM(T37:W37)</f>
        <v>379.3379999999999</v>
      </c>
      <c r="Y37" s="464">
        <f>IF(ISERROR(R37/X37-1),"         /0",IF(R37/X37&gt;5,"  *  ",(R37/X37-1)))</f>
        <v>-0.43366865433992885</v>
      </c>
    </row>
    <row r="38" spans="1:25" s="544" customFormat="1" ht="18.75" customHeight="1">
      <c r="A38" s="553" t="s">
        <v>202</v>
      </c>
      <c r="B38" s="550">
        <f>SUM(B39:B42)</f>
        <v>739.006</v>
      </c>
      <c r="C38" s="549">
        <f>SUM(C39:C42)</f>
        <v>138.84799999999998</v>
      </c>
      <c r="D38" s="548">
        <f>SUM(D39:D42)</f>
        <v>35.011</v>
      </c>
      <c r="E38" s="549">
        <f>SUM(E39:E42)</f>
        <v>33.294</v>
      </c>
      <c r="F38" s="548">
        <f>SUM(B38:E38)</f>
        <v>946.1589999999999</v>
      </c>
      <c r="G38" s="551">
        <f>F38/$F$9</f>
        <v>0.021249822180556207</v>
      </c>
      <c r="H38" s="550">
        <f>SUM(H39:H42)</f>
        <v>762.698</v>
      </c>
      <c r="I38" s="549">
        <f>SUM(I39:I42)</f>
        <v>468.019</v>
      </c>
      <c r="J38" s="548">
        <f>SUM(J39:J42)</f>
        <v>60.019</v>
      </c>
      <c r="K38" s="549">
        <f>SUM(K39:K42)</f>
        <v>10.743</v>
      </c>
      <c r="L38" s="548">
        <f>SUM(H38:K38)</f>
        <v>1301.479</v>
      </c>
      <c r="M38" s="552">
        <f>IF(ISERROR(F38/L38-1),"         /0",(F38/L38-1))</f>
        <v>-0.2730124727329447</v>
      </c>
      <c r="N38" s="550">
        <f>SUM(N39:N42)</f>
        <v>2150.2319999999995</v>
      </c>
      <c r="O38" s="549">
        <f>SUM(O39:O42)</f>
        <v>428.33599999999996</v>
      </c>
      <c r="P38" s="548">
        <f>SUM(P39:P42)</f>
        <v>35.17</v>
      </c>
      <c r="Q38" s="549">
        <f>SUM(Q39:Q42)</f>
        <v>33.294</v>
      </c>
      <c r="R38" s="548">
        <f>SUM(N38:Q38)</f>
        <v>2647.0319999999992</v>
      </c>
      <c r="S38" s="551">
        <f>R38/$R$9</f>
        <v>0.01973292351372011</v>
      </c>
      <c r="T38" s="550">
        <f>SUM(T39:T42)</f>
        <v>2272.3720000000003</v>
      </c>
      <c r="U38" s="549">
        <f>SUM(U39:U42)</f>
        <v>1179.483</v>
      </c>
      <c r="V38" s="548">
        <f>SUM(V39:V42)</f>
        <v>226.76899999999998</v>
      </c>
      <c r="W38" s="549">
        <f>SUM(W39:W42)</f>
        <v>16.377</v>
      </c>
      <c r="X38" s="548">
        <f>SUM(T38:W38)</f>
        <v>3695.001</v>
      </c>
      <c r="Y38" s="545">
        <f>IF(ISERROR(R38/X38-1),"         /0",IF(R38/X38&gt;5,"  *  ",(R38/X38-1)))</f>
        <v>-0.28361805585438293</v>
      </c>
    </row>
    <row r="39" spans="1:25" ht="18.75" customHeight="1">
      <c r="A39" s="471" t="s">
        <v>260</v>
      </c>
      <c r="B39" s="469">
        <v>591.052</v>
      </c>
      <c r="C39" s="466">
        <v>128.022</v>
      </c>
      <c r="D39" s="465">
        <v>0</v>
      </c>
      <c r="E39" s="466">
        <v>0</v>
      </c>
      <c r="F39" s="465">
        <f>SUM(B39:E39)</f>
        <v>719.0740000000001</v>
      </c>
      <c r="G39" s="468">
        <f>F39/$F$9</f>
        <v>0.016149711237393796</v>
      </c>
      <c r="H39" s="469">
        <v>613.58</v>
      </c>
      <c r="I39" s="466">
        <v>423.03700000000003</v>
      </c>
      <c r="J39" s="465">
        <v>0.821</v>
      </c>
      <c r="K39" s="466">
        <v>0</v>
      </c>
      <c r="L39" s="465">
        <f>SUM(H39:K39)</f>
        <v>1037.438</v>
      </c>
      <c r="M39" s="470">
        <f>IF(ISERROR(F39/L39-1),"         /0",(F39/L39-1))</f>
        <v>-0.30687520603640894</v>
      </c>
      <c r="N39" s="469">
        <v>1699.6229999999996</v>
      </c>
      <c r="O39" s="466">
        <v>322.73799999999994</v>
      </c>
      <c r="P39" s="465">
        <v>0.159</v>
      </c>
      <c r="Q39" s="466">
        <v>0</v>
      </c>
      <c r="R39" s="465">
        <f>SUM(N39:Q39)</f>
        <v>2022.5199999999995</v>
      </c>
      <c r="S39" s="468">
        <f>R39/$R$9</f>
        <v>0.0150773517150413</v>
      </c>
      <c r="T39" s="467">
        <v>1787.3170000000002</v>
      </c>
      <c r="U39" s="466">
        <v>1122.259</v>
      </c>
      <c r="V39" s="465">
        <v>0.821</v>
      </c>
      <c r="W39" s="466">
        <v>0</v>
      </c>
      <c r="X39" s="465">
        <f>SUM(T39:W39)</f>
        <v>2910.397</v>
      </c>
      <c r="Y39" s="464">
        <f>IF(ISERROR(R39/X39-1),"         /0",IF(R39/X39&gt;5,"  *  ",(R39/X39-1)))</f>
        <v>-0.30507075151603047</v>
      </c>
    </row>
    <row r="40" spans="1:25" ht="18.75" customHeight="1">
      <c r="A40" s="471" t="s">
        <v>294</v>
      </c>
      <c r="B40" s="469">
        <v>131.702</v>
      </c>
      <c r="C40" s="466">
        <v>0</v>
      </c>
      <c r="D40" s="465">
        <v>0</v>
      </c>
      <c r="E40" s="466">
        <v>0</v>
      </c>
      <c r="F40" s="465">
        <f>SUM(B40:E40)</f>
        <v>131.702</v>
      </c>
      <c r="G40" s="468">
        <f>F40/$F$9</f>
        <v>0.0029579003960471906</v>
      </c>
      <c r="H40" s="469">
        <v>126.642</v>
      </c>
      <c r="I40" s="466">
        <v>1.075</v>
      </c>
      <c r="J40" s="465"/>
      <c r="K40" s="466"/>
      <c r="L40" s="465">
        <f>SUM(H40:K40)</f>
        <v>127.717</v>
      </c>
      <c r="M40" s="470">
        <f>IF(ISERROR(F40/L40-1),"         /0",(F40/L40-1))</f>
        <v>0.03120179772465681</v>
      </c>
      <c r="N40" s="469">
        <v>380.979</v>
      </c>
      <c r="O40" s="466">
        <v>82.53399999999999</v>
      </c>
      <c r="P40" s="465"/>
      <c r="Q40" s="466"/>
      <c r="R40" s="465">
        <f>SUM(N40:Q40)</f>
        <v>463.513</v>
      </c>
      <c r="S40" s="468">
        <f>R40/$R$9</f>
        <v>0.003455366832216215</v>
      </c>
      <c r="T40" s="467">
        <v>429.79600000000005</v>
      </c>
      <c r="U40" s="466">
        <v>7.039000000000001</v>
      </c>
      <c r="V40" s="465"/>
      <c r="W40" s="466"/>
      <c r="X40" s="465">
        <f>SUM(T40:W40)</f>
        <v>436.83500000000004</v>
      </c>
      <c r="Y40" s="464">
        <f>IF(ISERROR(R40/X40-1),"         /0",IF(R40/X40&gt;5,"  *  ",(R40/X40-1)))</f>
        <v>0.06107111380727259</v>
      </c>
    </row>
    <row r="41" spans="1:25" ht="18.75" customHeight="1">
      <c r="A41" s="471" t="s">
        <v>259</v>
      </c>
      <c r="B41" s="469">
        <v>14.427999999999999</v>
      </c>
      <c r="C41" s="466">
        <v>10.825999999999999</v>
      </c>
      <c r="D41" s="465">
        <v>35.011</v>
      </c>
      <c r="E41" s="466">
        <v>33.294</v>
      </c>
      <c r="F41" s="465">
        <f>SUM(B41:E41)</f>
        <v>93.559</v>
      </c>
      <c r="G41" s="468">
        <f>F41/$F$9</f>
        <v>0.002101245259402128</v>
      </c>
      <c r="H41" s="469">
        <v>21.016</v>
      </c>
      <c r="I41" s="466">
        <v>43.907</v>
      </c>
      <c r="J41" s="465">
        <v>59.198</v>
      </c>
      <c r="K41" s="466">
        <v>10.743</v>
      </c>
      <c r="L41" s="465">
        <f>SUM(H41:K41)</f>
        <v>134.864</v>
      </c>
      <c r="M41" s="470">
        <f>IF(ISERROR(F41/L41-1),"         /0",(F41/L41-1))</f>
        <v>-0.30627150314390794</v>
      </c>
      <c r="N41" s="469">
        <v>55.821000000000005</v>
      </c>
      <c r="O41" s="466">
        <v>23.064</v>
      </c>
      <c r="P41" s="465">
        <v>35.011</v>
      </c>
      <c r="Q41" s="466">
        <v>33.294</v>
      </c>
      <c r="R41" s="465">
        <f>SUM(N41:Q41)</f>
        <v>147.19</v>
      </c>
      <c r="S41" s="468">
        <f>R41/$R$9</f>
        <v>0.0010972625234543685</v>
      </c>
      <c r="T41" s="467">
        <v>51.473000000000006</v>
      </c>
      <c r="U41" s="466">
        <v>50.185</v>
      </c>
      <c r="V41" s="465">
        <v>225.42499999999998</v>
      </c>
      <c r="W41" s="466">
        <v>15.533999999999999</v>
      </c>
      <c r="X41" s="465">
        <f>SUM(T41:W41)</f>
        <v>342.61699999999996</v>
      </c>
      <c r="Y41" s="464">
        <f>IF(ISERROR(R41/X41-1),"         /0",IF(R41/X41&gt;5,"  *  ",(R41/X41-1)))</f>
        <v>-0.570394930782769</v>
      </c>
    </row>
    <row r="42" spans="1:25" ht="18.75" customHeight="1" thickBot="1">
      <c r="A42" s="471" t="s">
        <v>195</v>
      </c>
      <c r="B42" s="469">
        <v>1.824</v>
      </c>
      <c r="C42" s="466">
        <v>0</v>
      </c>
      <c r="D42" s="465">
        <v>0</v>
      </c>
      <c r="E42" s="466">
        <v>0</v>
      </c>
      <c r="F42" s="465">
        <f>SUM(B42:E42)</f>
        <v>1.824</v>
      </c>
      <c r="G42" s="468">
        <f>F42/$F$9</f>
        <v>4.096528771309529E-05</v>
      </c>
      <c r="H42" s="469">
        <v>1.46</v>
      </c>
      <c r="I42" s="466">
        <v>0</v>
      </c>
      <c r="J42" s="465"/>
      <c r="K42" s="466"/>
      <c r="L42" s="465">
        <f>SUM(H42:K42)</f>
        <v>1.46</v>
      </c>
      <c r="M42" s="470">
        <f>IF(ISERROR(F42/L42-1),"         /0",(F42/L42-1))</f>
        <v>0.24931506849315066</v>
      </c>
      <c r="N42" s="469">
        <v>13.809</v>
      </c>
      <c r="O42" s="466">
        <v>0</v>
      </c>
      <c r="P42" s="465"/>
      <c r="Q42" s="466"/>
      <c r="R42" s="465">
        <f>SUM(N42:Q42)</f>
        <v>13.809</v>
      </c>
      <c r="S42" s="468">
        <f>R42/$R$9</f>
        <v>0.00010294244300823</v>
      </c>
      <c r="T42" s="467">
        <v>3.7860000000000005</v>
      </c>
      <c r="U42" s="466">
        <v>0</v>
      </c>
      <c r="V42" s="465">
        <v>0.523</v>
      </c>
      <c r="W42" s="466">
        <v>0.843</v>
      </c>
      <c r="X42" s="465">
        <f>SUM(T42:W42)</f>
        <v>5.152</v>
      </c>
      <c r="Y42" s="464">
        <f>IF(ISERROR(R42/X42-1),"         /0",IF(R42/X42&gt;5,"  *  ",(R42/X42-1)))</f>
        <v>1.6803183229813663</v>
      </c>
    </row>
    <row r="43" spans="1:25" s="456" customFormat="1" ht="18.75" customHeight="1" thickBot="1">
      <c r="A43" s="540" t="s">
        <v>195</v>
      </c>
      <c r="B43" s="537">
        <v>79.96700000000001</v>
      </c>
      <c r="C43" s="536">
        <v>0</v>
      </c>
      <c r="D43" s="535">
        <v>0</v>
      </c>
      <c r="E43" s="536">
        <v>0.05</v>
      </c>
      <c r="F43" s="535">
        <f>SUM(B43:E43)</f>
        <v>80.01700000000001</v>
      </c>
      <c r="G43" s="538">
        <f>F43/$F$9</f>
        <v>0.0017971049489795758</v>
      </c>
      <c r="H43" s="537">
        <v>55.982</v>
      </c>
      <c r="I43" s="536">
        <v>0.47</v>
      </c>
      <c r="J43" s="535">
        <v>0</v>
      </c>
      <c r="K43" s="536">
        <v>11.767</v>
      </c>
      <c r="L43" s="535">
        <f>SUM(H43:K43)</f>
        <v>68.219</v>
      </c>
      <c r="M43" s="539">
        <f>IF(ISERROR(F43/L43-1),"         /0",(F43/L43-1))</f>
        <v>0.17294302173881193</v>
      </c>
      <c r="N43" s="537">
        <v>168.369</v>
      </c>
      <c r="O43" s="536">
        <v>0</v>
      </c>
      <c r="P43" s="535">
        <v>0</v>
      </c>
      <c r="Q43" s="536">
        <v>0.05</v>
      </c>
      <c r="R43" s="535">
        <f>SUM(N43:Q43)</f>
        <v>168.419</v>
      </c>
      <c r="S43" s="538">
        <f>R43/$R$9</f>
        <v>0.0012555191041352081</v>
      </c>
      <c r="T43" s="537">
        <v>125.257</v>
      </c>
      <c r="U43" s="536">
        <v>2.319</v>
      </c>
      <c r="V43" s="535">
        <v>0</v>
      </c>
      <c r="W43" s="536">
        <v>11.767</v>
      </c>
      <c r="X43" s="535">
        <v>0</v>
      </c>
      <c r="Y43" s="532" t="str">
        <f>IF(ISERROR(R43/X43-1),"         /0",IF(R43/X43&gt;5,"  *  ",(R43/X43-1)))</f>
        <v>         /0</v>
      </c>
    </row>
    <row r="44" ht="15" thickTop="1">
      <c r="A44" s="287" t="s">
        <v>89</v>
      </c>
    </row>
    <row r="45" ht="14.25">
      <c r="A45" s="287" t="s">
        <v>194</v>
      </c>
    </row>
    <row r="46" ht="14.25">
      <c r="A46" s="294" t="s">
        <v>33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44:Y65536 M44:M65536 Y3 M3 M5:M8 Y5:Y8">
    <cfRule type="cellIs" priority="1" dxfId="48" operator="lessThan" stopIfTrue="1">
      <formula>0</formula>
    </cfRule>
  </conditionalFormatting>
  <conditionalFormatting sqref="Y9:Y43 M9:M43">
    <cfRule type="cellIs" priority="2" dxfId="48" operator="lessThan" stopIfTrue="1">
      <formula>0</formula>
    </cfRule>
    <cfRule type="cellIs" priority="3" dxfId="50" operator="greaterThanOrEqual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7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0"/>
  </sheetPr>
  <dimension ref="A1:Y77"/>
  <sheetViews>
    <sheetView showGridLines="0" zoomScale="85" zoomScaleNormal="85" zoomScalePageLayoutView="0" workbookViewId="0" topLeftCell="A1">
      <selection activeCell="T74" sqref="T74:W74"/>
    </sheetView>
  </sheetViews>
  <sheetFormatPr defaultColWidth="8.00390625" defaultRowHeight="15"/>
  <cols>
    <col min="1" max="1" width="22.8515625" style="294" customWidth="1"/>
    <col min="2" max="2" width="8.421875" style="294" customWidth="1"/>
    <col min="3" max="3" width="9.7109375" style="294" bestFit="1" customWidth="1"/>
    <col min="4" max="4" width="8.00390625" style="294" bestFit="1" customWidth="1"/>
    <col min="5" max="5" width="9.7109375" style="294" bestFit="1" customWidth="1"/>
    <col min="6" max="6" width="8.57421875" style="294" customWidth="1"/>
    <col min="7" max="7" width="9.421875" style="294" customWidth="1"/>
    <col min="8" max="8" width="9.28125" style="294" bestFit="1" customWidth="1"/>
    <col min="9" max="9" width="9.7109375" style="294" bestFit="1" customWidth="1"/>
    <col min="10" max="10" width="8.140625" style="294" customWidth="1"/>
    <col min="11" max="11" width="9.00390625" style="294" customWidth="1"/>
    <col min="12" max="12" width="9.140625" style="294" customWidth="1"/>
    <col min="13" max="13" width="10.28125" style="294" bestFit="1" customWidth="1"/>
    <col min="14" max="14" width="8.421875" style="294" customWidth="1"/>
    <col min="15" max="15" width="10.140625" style="294" customWidth="1"/>
    <col min="16" max="16" width="8.421875" style="294" bestFit="1" customWidth="1"/>
    <col min="17" max="17" width="9.140625" style="294" customWidth="1"/>
    <col min="18" max="18" width="9.8515625" style="294" bestFit="1" customWidth="1"/>
    <col min="19" max="19" width="9.140625" style="294" customWidth="1"/>
    <col min="20" max="20" width="10.421875" style="294" customWidth="1"/>
    <col min="21" max="21" width="10.28125" style="294" customWidth="1"/>
    <col min="22" max="22" width="8.8515625" style="294" customWidth="1"/>
    <col min="23" max="23" width="10.28125" style="294" customWidth="1"/>
    <col min="24" max="24" width="9.8515625" style="294" bestFit="1" customWidth="1"/>
    <col min="25" max="25" width="8.7109375" style="294" bestFit="1" customWidth="1"/>
    <col min="26" max="16384" width="8.00390625" style="294" customWidth="1"/>
  </cols>
  <sheetData>
    <row r="1" spans="24:25" ht="18.75" thickBot="1">
      <c r="X1" s="376" t="s">
        <v>32</v>
      </c>
      <c r="Y1" s="375"/>
    </row>
    <row r="2" ht="5.25" customHeight="1" thickBot="1"/>
    <row r="3" spans="1:25" ht="24.75" customHeight="1" thickTop="1">
      <c r="A3" s="531" t="s">
        <v>301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530"/>
      <c r="T3" s="530"/>
      <c r="U3" s="530"/>
      <c r="V3" s="530"/>
      <c r="W3" s="530"/>
      <c r="X3" s="530"/>
      <c r="Y3" s="529"/>
    </row>
    <row r="4" spans="1:25" ht="21" customHeight="1" thickBot="1">
      <c r="A4" s="371" t="s">
        <v>117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70"/>
      <c r="X4" s="370"/>
      <c r="Y4" s="369"/>
    </row>
    <row r="5" spans="1:25" s="523" customFormat="1" ht="15.75" customHeight="1" thickBot="1" thickTop="1">
      <c r="A5" s="368" t="s">
        <v>288</v>
      </c>
      <c r="B5" s="526" t="s">
        <v>76</v>
      </c>
      <c r="C5" s="525"/>
      <c r="D5" s="525"/>
      <c r="E5" s="525"/>
      <c r="F5" s="525"/>
      <c r="G5" s="525"/>
      <c r="H5" s="525"/>
      <c r="I5" s="525"/>
      <c r="J5" s="528"/>
      <c r="K5" s="528"/>
      <c r="L5" s="528"/>
      <c r="M5" s="527"/>
      <c r="N5" s="526" t="s">
        <v>75</v>
      </c>
      <c r="O5" s="525"/>
      <c r="P5" s="525"/>
      <c r="Q5" s="525"/>
      <c r="R5" s="525"/>
      <c r="S5" s="525"/>
      <c r="T5" s="525"/>
      <c r="U5" s="525"/>
      <c r="V5" s="525"/>
      <c r="W5" s="525"/>
      <c r="X5" s="525"/>
      <c r="Y5" s="524"/>
    </row>
    <row r="6" spans="1:25" s="334" customFormat="1" ht="26.25" customHeight="1">
      <c r="A6" s="361"/>
      <c r="B6" s="520" t="s">
        <v>74</v>
      </c>
      <c r="C6" s="519"/>
      <c r="D6" s="519"/>
      <c r="E6" s="519"/>
      <c r="F6" s="519"/>
      <c r="G6" s="521" t="s">
        <v>72</v>
      </c>
      <c r="H6" s="520" t="s">
        <v>73</v>
      </c>
      <c r="I6" s="519"/>
      <c r="J6" s="519"/>
      <c r="K6" s="519"/>
      <c r="L6" s="519"/>
      <c r="M6" s="522" t="s">
        <v>71</v>
      </c>
      <c r="N6" s="520" t="s">
        <v>115</v>
      </c>
      <c r="O6" s="519"/>
      <c r="P6" s="519"/>
      <c r="Q6" s="519"/>
      <c r="R6" s="519"/>
      <c r="S6" s="583" t="s">
        <v>72</v>
      </c>
      <c r="T6" s="520" t="s">
        <v>114</v>
      </c>
      <c r="U6" s="519"/>
      <c r="V6" s="519"/>
      <c r="W6" s="519"/>
      <c r="X6" s="519"/>
      <c r="Y6" s="593" t="s">
        <v>71</v>
      </c>
    </row>
    <row r="7" spans="1:25" s="334" customFormat="1" ht="26.25" customHeight="1">
      <c r="A7" s="351"/>
      <c r="B7" s="515" t="s">
        <v>26</v>
      </c>
      <c r="C7" s="513"/>
      <c r="D7" s="514" t="s">
        <v>25</v>
      </c>
      <c r="E7" s="578"/>
      <c r="F7" s="512" t="s">
        <v>21</v>
      </c>
      <c r="G7" s="516"/>
      <c r="H7" s="515" t="s">
        <v>26</v>
      </c>
      <c r="I7" s="513"/>
      <c r="J7" s="514" t="s">
        <v>25</v>
      </c>
      <c r="K7" s="578"/>
      <c r="L7" s="512" t="s">
        <v>21</v>
      </c>
      <c r="M7" s="517"/>
      <c r="N7" s="515" t="s">
        <v>26</v>
      </c>
      <c r="O7" s="513"/>
      <c r="P7" s="514" t="s">
        <v>25</v>
      </c>
      <c r="Q7" s="578"/>
      <c r="R7" s="512" t="s">
        <v>21</v>
      </c>
      <c r="S7" s="579"/>
      <c r="T7" s="515" t="s">
        <v>26</v>
      </c>
      <c r="U7" s="513"/>
      <c r="V7" s="514" t="s">
        <v>25</v>
      </c>
      <c r="W7" s="578"/>
      <c r="X7" s="512" t="s">
        <v>21</v>
      </c>
      <c r="Y7" s="592"/>
    </row>
    <row r="8" spans="1:25" s="503" customFormat="1" ht="28.5" thickBot="1">
      <c r="A8" s="341"/>
      <c r="B8" s="508" t="s">
        <v>39</v>
      </c>
      <c r="C8" s="506" t="s">
        <v>38</v>
      </c>
      <c r="D8" s="507" t="s">
        <v>39</v>
      </c>
      <c r="E8" s="572" t="s">
        <v>38</v>
      </c>
      <c r="F8" s="505"/>
      <c r="G8" s="509"/>
      <c r="H8" s="508" t="s">
        <v>39</v>
      </c>
      <c r="I8" s="506" t="s">
        <v>38</v>
      </c>
      <c r="J8" s="507" t="s">
        <v>39</v>
      </c>
      <c r="K8" s="572" t="s">
        <v>38</v>
      </c>
      <c r="L8" s="505"/>
      <c r="M8" s="510"/>
      <c r="N8" s="508" t="s">
        <v>39</v>
      </c>
      <c r="O8" s="506" t="s">
        <v>38</v>
      </c>
      <c r="P8" s="507" t="s">
        <v>39</v>
      </c>
      <c r="Q8" s="572" t="s">
        <v>38</v>
      </c>
      <c r="R8" s="505"/>
      <c r="S8" s="573"/>
      <c r="T8" s="508" t="s">
        <v>39</v>
      </c>
      <c r="U8" s="506" t="s">
        <v>38</v>
      </c>
      <c r="V8" s="507" t="s">
        <v>39</v>
      </c>
      <c r="W8" s="572" t="s">
        <v>38</v>
      </c>
      <c r="X8" s="505"/>
      <c r="Y8" s="591"/>
    </row>
    <row r="9" spans="1:25" s="323" customFormat="1" ht="18" customHeight="1" thickBot="1" thickTop="1">
      <c r="A9" s="625" t="s">
        <v>28</v>
      </c>
      <c r="B9" s="623">
        <f>B10+B28+B44+B55+B68+B74</f>
        <v>23604.108000000004</v>
      </c>
      <c r="C9" s="622">
        <f>C10+C28+C44+C55+C68+C74</f>
        <v>16351.457</v>
      </c>
      <c r="D9" s="620">
        <f>D10+D28+D44+D55+D68+D74</f>
        <v>2848.4759999999997</v>
      </c>
      <c r="E9" s="621">
        <f>E10+E28+E44+E55+E68+E74</f>
        <v>1721.461</v>
      </c>
      <c r="F9" s="620">
        <f>SUM(B9:E9)</f>
        <v>44525.50200000001</v>
      </c>
      <c r="G9" s="634">
        <f>F9/$F$9</f>
        <v>1</v>
      </c>
      <c r="H9" s="623">
        <f>H10+H28+H44+H55+H68+H74</f>
        <v>25469.948</v>
      </c>
      <c r="I9" s="622">
        <f>I10+I28+I44+I55+I68+I74</f>
        <v>17712.389000000003</v>
      </c>
      <c r="J9" s="620">
        <f>J10+J28+J44+J55+J68+J74</f>
        <v>3033.316</v>
      </c>
      <c r="K9" s="621">
        <f>K10+K28+K44+K55+K68+K74</f>
        <v>1441.577</v>
      </c>
      <c r="L9" s="620">
        <f>SUM(H9:K9)</f>
        <v>47657.229999999996</v>
      </c>
      <c r="M9" s="619">
        <f>IF(ISERROR(F9/L9-1),"         /0",(F9/L9-1))</f>
        <v>-0.06571359686662415</v>
      </c>
      <c r="N9" s="623">
        <f>N10+N28+N44+N55+N68+N74</f>
        <v>70987.846</v>
      </c>
      <c r="O9" s="622">
        <f>O10+O28+O44+O55+O68+O74</f>
        <v>45799.362</v>
      </c>
      <c r="P9" s="620">
        <f>P10+P28+P44+P55+P68+P74</f>
        <v>11241.821</v>
      </c>
      <c r="Q9" s="621">
        <f>Q10+Q28+Q44+Q55+Q68+Q74</f>
        <v>6113.891999999999</v>
      </c>
      <c r="R9" s="620">
        <f>SUM(N9:Q9)</f>
        <v>134142.921</v>
      </c>
      <c r="S9" s="634">
        <f>R9/$R$9</f>
        <v>1</v>
      </c>
      <c r="T9" s="623">
        <f>T10+T28+T44+T55+T68+T74</f>
        <v>76282.95499999999</v>
      </c>
      <c r="U9" s="622">
        <f>U10+U28+U44+U55+U68+U74</f>
        <v>46642.64500000001</v>
      </c>
      <c r="V9" s="620">
        <f>V10+V28+V44+V55+V68+V74</f>
        <v>6094.537</v>
      </c>
      <c r="W9" s="621">
        <f>W10+W28+W44+W55+W68+W74</f>
        <v>3034.4719999999998</v>
      </c>
      <c r="X9" s="620">
        <f>SUM(T9:W9)</f>
        <v>132054.609</v>
      </c>
      <c r="Y9" s="619">
        <f>IF(ISERROR(R9/X9-1),"         /0",(R9/X9-1))</f>
        <v>0.015814003129569043</v>
      </c>
    </row>
    <row r="10" spans="1:25" s="472" customFormat="1" ht="18.75" customHeight="1">
      <c r="A10" s="479" t="s">
        <v>256</v>
      </c>
      <c r="B10" s="476">
        <f>SUM(B11:B27)</f>
        <v>14648.778</v>
      </c>
      <c r="C10" s="475">
        <f>SUM(C11:C27)</f>
        <v>7887.427000000001</v>
      </c>
      <c r="D10" s="474">
        <f>SUM(D11:D27)</f>
        <v>2447.205</v>
      </c>
      <c r="E10" s="598">
        <f>SUM(E11:E27)</f>
        <v>1532.988</v>
      </c>
      <c r="F10" s="474">
        <f>SUM(B10:E10)</f>
        <v>26516.398000000005</v>
      </c>
      <c r="G10" s="477">
        <f>F10/$F$9</f>
        <v>0.5955328252110442</v>
      </c>
      <c r="H10" s="476">
        <f>SUM(H11:H27)</f>
        <v>16556.002</v>
      </c>
      <c r="I10" s="475">
        <f>SUM(I11:I27)</f>
        <v>9483.926000000001</v>
      </c>
      <c r="J10" s="474">
        <f>SUM(J11:J27)</f>
        <v>2647.015</v>
      </c>
      <c r="K10" s="598">
        <f>SUM(K11:K27)</f>
        <v>839.318</v>
      </c>
      <c r="L10" s="474">
        <f>SUM(H10:K10)</f>
        <v>29526.261</v>
      </c>
      <c r="M10" s="478">
        <f>IF(ISERROR(F10/L10-1),"         /0",(F10/L10-1))</f>
        <v>-0.1019385082317058</v>
      </c>
      <c r="N10" s="476">
        <f>SUM(N11:N27)</f>
        <v>44579.12099999999</v>
      </c>
      <c r="O10" s="475">
        <f>SUM(O11:O27)</f>
        <v>20960.457000000002</v>
      </c>
      <c r="P10" s="474">
        <f>SUM(P11:P27)</f>
        <v>10425.494999999999</v>
      </c>
      <c r="Q10" s="598">
        <f>SUM(Q11:Q27)</f>
        <v>5376.196999999999</v>
      </c>
      <c r="R10" s="474">
        <f>SUM(N10:Q10)</f>
        <v>81341.26999999999</v>
      </c>
      <c r="S10" s="477">
        <f>R10/$R$9</f>
        <v>0.6063776559629263</v>
      </c>
      <c r="T10" s="476">
        <f>SUM(T11:T27)</f>
        <v>52790.22799999999</v>
      </c>
      <c r="U10" s="475">
        <f>SUM(U11:U27)</f>
        <v>25425.581000000006</v>
      </c>
      <c r="V10" s="474">
        <f>SUM(V11:V27)</f>
        <v>5245.487999999999</v>
      </c>
      <c r="W10" s="598">
        <f>SUM(W11:W27)</f>
        <v>1863.6789999999999</v>
      </c>
      <c r="X10" s="474">
        <f>SUM(T10:W10)</f>
        <v>85324.976</v>
      </c>
      <c r="Y10" s="473">
        <f>IF(ISERROR(R10/X10-1),"         /0",IF(R10/X10&gt;5,"  *  ",(R10/X10-1)))</f>
        <v>-0.046688627254931836</v>
      </c>
    </row>
    <row r="11" spans="1:25" ht="18.75" customHeight="1">
      <c r="A11" s="471" t="s">
        <v>131</v>
      </c>
      <c r="B11" s="469">
        <v>5100.952</v>
      </c>
      <c r="C11" s="466">
        <v>2176.4210000000003</v>
      </c>
      <c r="D11" s="465">
        <v>0</v>
      </c>
      <c r="E11" s="542">
        <v>0</v>
      </c>
      <c r="F11" s="465">
        <f>SUM(B11:E11)</f>
        <v>7277.3730000000005</v>
      </c>
      <c r="G11" s="468">
        <f>F11/$F$9</f>
        <v>0.16344280632703476</v>
      </c>
      <c r="H11" s="469">
        <v>1767.114</v>
      </c>
      <c r="I11" s="466">
        <v>556.803</v>
      </c>
      <c r="J11" s="465"/>
      <c r="K11" s="542"/>
      <c r="L11" s="465">
        <f>SUM(H11:K11)</f>
        <v>2323.917</v>
      </c>
      <c r="M11" s="470">
        <f>IF(ISERROR(F11/L11-1),"         /0",(F11/L11-1))</f>
        <v>2.1315115815237813</v>
      </c>
      <c r="N11" s="469">
        <v>13078.173999999999</v>
      </c>
      <c r="O11" s="466">
        <v>4720.607</v>
      </c>
      <c r="P11" s="465"/>
      <c r="Q11" s="542"/>
      <c r="R11" s="465">
        <f>SUM(N11:Q11)</f>
        <v>17798.781</v>
      </c>
      <c r="S11" s="468">
        <f>R11/$R$9</f>
        <v>0.13268520520736238</v>
      </c>
      <c r="T11" s="469">
        <v>8490.648</v>
      </c>
      <c r="U11" s="466">
        <v>2612.868</v>
      </c>
      <c r="V11" s="465">
        <v>56.257</v>
      </c>
      <c r="W11" s="542">
        <v>124.691</v>
      </c>
      <c r="X11" s="465">
        <f>SUM(T11:W11)</f>
        <v>11284.464</v>
      </c>
      <c r="Y11" s="464">
        <f>IF(ISERROR(R11/X11-1),"         /0",IF(R11/X11&gt;5,"  *  ",(R11/X11-1)))</f>
        <v>0.5772819160927802</v>
      </c>
    </row>
    <row r="12" spans="1:25" ht="18.75" customHeight="1">
      <c r="A12" s="471" t="s">
        <v>83</v>
      </c>
      <c r="B12" s="469">
        <v>2537.166</v>
      </c>
      <c r="C12" s="466">
        <v>2717.6220000000003</v>
      </c>
      <c r="D12" s="465">
        <v>0</v>
      </c>
      <c r="E12" s="542">
        <v>0</v>
      </c>
      <c r="F12" s="465">
        <f>SUM(B12:E12)</f>
        <v>5254.7880000000005</v>
      </c>
      <c r="G12" s="468">
        <f>F12/$F$9</f>
        <v>0.11801749029129419</v>
      </c>
      <c r="H12" s="469">
        <v>4517.517</v>
      </c>
      <c r="I12" s="466">
        <v>4748.503000000001</v>
      </c>
      <c r="J12" s="465"/>
      <c r="K12" s="542"/>
      <c r="L12" s="465">
        <f>SUM(H12:K12)</f>
        <v>9266.02</v>
      </c>
      <c r="M12" s="470">
        <f>IF(ISERROR(F12/L12-1),"         /0",(F12/L12-1))</f>
        <v>-0.4328969719469632</v>
      </c>
      <c r="N12" s="469">
        <v>9087.266</v>
      </c>
      <c r="O12" s="466">
        <v>8325.955</v>
      </c>
      <c r="P12" s="465"/>
      <c r="Q12" s="542"/>
      <c r="R12" s="465">
        <f>SUM(N12:Q12)</f>
        <v>17413.220999999998</v>
      </c>
      <c r="S12" s="468">
        <f>R12/$R$9</f>
        <v>0.12981095737433657</v>
      </c>
      <c r="T12" s="469">
        <v>14289.04</v>
      </c>
      <c r="U12" s="466">
        <v>11643.97</v>
      </c>
      <c r="V12" s="465"/>
      <c r="W12" s="542"/>
      <c r="X12" s="465">
        <f>SUM(T12:W12)</f>
        <v>25933.010000000002</v>
      </c>
      <c r="Y12" s="464">
        <f>IF(ISERROR(R12/X12-1),"         /0",IF(R12/X12&gt;5,"  *  ",(R12/X12-1)))</f>
        <v>-0.32853066419979804</v>
      </c>
    </row>
    <row r="13" spans="1:25" ht="18.75" customHeight="1">
      <c r="A13" s="471" t="s">
        <v>129</v>
      </c>
      <c r="B13" s="469">
        <v>2212.384</v>
      </c>
      <c r="C13" s="466">
        <v>862.028</v>
      </c>
      <c r="D13" s="465">
        <v>0</v>
      </c>
      <c r="E13" s="542">
        <v>0</v>
      </c>
      <c r="F13" s="465">
        <f>SUM(B13:E13)</f>
        <v>3074.4120000000003</v>
      </c>
      <c r="G13" s="468">
        <f>F13/$F$9</f>
        <v>0.06904833998278109</v>
      </c>
      <c r="H13" s="469">
        <v>2821.603</v>
      </c>
      <c r="I13" s="466">
        <v>820.606</v>
      </c>
      <c r="J13" s="465"/>
      <c r="K13" s="542"/>
      <c r="L13" s="465">
        <f>SUM(H13:K13)</f>
        <v>3642.209</v>
      </c>
      <c r="M13" s="470">
        <f>IF(ISERROR(F13/L13-1),"         /0",(F13/L13-1))</f>
        <v>-0.1558935799675416</v>
      </c>
      <c r="N13" s="469">
        <v>7631.9349999999995</v>
      </c>
      <c r="O13" s="466">
        <v>2186.054</v>
      </c>
      <c r="P13" s="465"/>
      <c r="Q13" s="542"/>
      <c r="R13" s="465">
        <f>SUM(N13:Q13)</f>
        <v>9817.989</v>
      </c>
      <c r="S13" s="468">
        <f>R13/$R$9</f>
        <v>0.0731905114843891</v>
      </c>
      <c r="T13" s="469">
        <v>8093.079000000001</v>
      </c>
      <c r="U13" s="466">
        <v>2578.813</v>
      </c>
      <c r="V13" s="465"/>
      <c r="W13" s="542"/>
      <c r="X13" s="465">
        <f>SUM(T13:W13)</f>
        <v>10671.892</v>
      </c>
      <c r="Y13" s="464">
        <f>IF(ISERROR(R13/X13-1),"         /0",IF(R13/X13&gt;5,"  *  ",(R13/X13-1)))</f>
        <v>-0.08001420928922442</v>
      </c>
    </row>
    <row r="14" spans="1:25" ht="18.75" customHeight="1">
      <c r="A14" s="471" t="s">
        <v>130</v>
      </c>
      <c r="B14" s="469">
        <v>0</v>
      </c>
      <c r="C14" s="466">
        <v>0</v>
      </c>
      <c r="D14" s="465">
        <v>930.205</v>
      </c>
      <c r="E14" s="542">
        <v>1097.941</v>
      </c>
      <c r="F14" s="465">
        <f>SUM(B14:E14)</f>
        <v>2028.1460000000002</v>
      </c>
      <c r="G14" s="468">
        <f>F14/$F$9</f>
        <v>0.04555021075337904</v>
      </c>
      <c r="H14" s="469"/>
      <c r="I14" s="466"/>
      <c r="J14" s="465"/>
      <c r="K14" s="542"/>
      <c r="L14" s="465">
        <f>SUM(H14:K14)</f>
        <v>0</v>
      </c>
      <c r="M14" s="470" t="str">
        <f>IF(ISERROR(F14/L14-1),"         /0",(F14/L14-1))</f>
        <v>         /0</v>
      </c>
      <c r="N14" s="469"/>
      <c r="O14" s="466"/>
      <c r="P14" s="465">
        <v>3254.4030000000002</v>
      </c>
      <c r="Q14" s="542">
        <v>3202.523</v>
      </c>
      <c r="R14" s="465">
        <f>SUM(N14:Q14)</f>
        <v>6456.926</v>
      </c>
      <c r="S14" s="468">
        <f>R14/$R$9</f>
        <v>0.04813467570159741</v>
      </c>
      <c r="T14" s="469"/>
      <c r="U14" s="466"/>
      <c r="V14" s="465"/>
      <c r="W14" s="542"/>
      <c r="X14" s="465">
        <f>SUM(T14:W14)</f>
        <v>0</v>
      </c>
      <c r="Y14" s="464" t="str">
        <f>IF(ISERROR(R14/X14-1),"         /0",IF(R14/X14&gt;5,"  *  ",(R14/X14-1)))</f>
        <v>         /0</v>
      </c>
    </row>
    <row r="15" spans="1:25" ht="18.75" customHeight="1">
      <c r="A15" s="471" t="s">
        <v>127</v>
      </c>
      <c r="B15" s="469">
        <v>1373.027</v>
      </c>
      <c r="C15" s="466">
        <v>633.4000000000001</v>
      </c>
      <c r="D15" s="465">
        <v>0</v>
      </c>
      <c r="E15" s="542">
        <v>0</v>
      </c>
      <c r="F15" s="465">
        <f>SUM(B15:E15)</f>
        <v>2006.4270000000001</v>
      </c>
      <c r="G15" s="468">
        <f>F15/$F$9</f>
        <v>0.04506242287846636</v>
      </c>
      <c r="H15" s="469">
        <v>1096.644</v>
      </c>
      <c r="I15" s="466">
        <v>495.985</v>
      </c>
      <c r="J15" s="465"/>
      <c r="K15" s="542"/>
      <c r="L15" s="465">
        <f>SUM(H15:K15)</f>
        <v>1592.629</v>
      </c>
      <c r="M15" s="470">
        <f>IF(ISERROR(F15/L15-1),"         /0",(F15/L15-1))</f>
        <v>0.25982071154047826</v>
      </c>
      <c r="N15" s="469">
        <v>4101.744000000001</v>
      </c>
      <c r="O15" s="466">
        <v>1534.9930000000002</v>
      </c>
      <c r="P15" s="465"/>
      <c r="Q15" s="542"/>
      <c r="R15" s="465">
        <f>SUM(N15:Q15)</f>
        <v>5636.737000000001</v>
      </c>
      <c r="S15" s="468">
        <f>R15/$R$9</f>
        <v>0.04202038361755967</v>
      </c>
      <c r="T15" s="469">
        <v>3086.2030000000004</v>
      </c>
      <c r="U15" s="466">
        <v>1176.882</v>
      </c>
      <c r="V15" s="465"/>
      <c r="W15" s="542"/>
      <c r="X15" s="465">
        <f>SUM(T15:W15)</f>
        <v>4263.085000000001</v>
      </c>
      <c r="Y15" s="464">
        <f>IF(ISERROR(R15/X15-1),"         /0",IF(R15/X15&gt;5,"  *  ",(R15/X15-1)))</f>
        <v>0.32222017623387744</v>
      </c>
    </row>
    <row r="16" spans="1:25" ht="18.75" customHeight="1">
      <c r="A16" s="471" t="s">
        <v>125</v>
      </c>
      <c r="B16" s="469">
        <v>1088.507</v>
      </c>
      <c r="C16" s="466">
        <v>517.087</v>
      </c>
      <c r="D16" s="465">
        <v>0</v>
      </c>
      <c r="E16" s="542">
        <v>0</v>
      </c>
      <c r="F16" s="465">
        <f>SUM(B16:E16)</f>
        <v>1605.594</v>
      </c>
      <c r="G16" s="468">
        <f>F16/$F$9</f>
        <v>0.03606009877215982</v>
      </c>
      <c r="H16" s="469">
        <v>218.64600000000002</v>
      </c>
      <c r="I16" s="466">
        <v>198.483</v>
      </c>
      <c r="J16" s="465"/>
      <c r="K16" s="542"/>
      <c r="L16" s="465">
        <f>SUM(H16:K16)</f>
        <v>417.129</v>
      </c>
      <c r="M16" s="470">
        <f>IF(ISERROR(F16/L16-1),"         /0",(F16/L16-1))</f>
        <v>2.8491545780801624</v>
      </c>
      <c r="N16" s="469">
        <v>4798.348</v>
      </c>
      <c r="O16" s="466">
        <v>1551.8339999999998</v>
      </c>
      <c r="P16" s="465"/>
      <c r="Q16" s="542"/>
      <c r="R16" s="465">
        <f>SUM(N16:Q16)</f>
        <v>6350.182</v>
      </c>
      <c r="S16" s="468">
        <f>R16/$R$9</f>
        <v>0.0473389274116075</v>
      </c>
      <c r="T16" s="469">
        <v>395.02399999999994</v>
      </c>
      <c r="U16" s="466">
        <v>248.98399999999998</v>
      </c>
      <c r="V16" s="465"/>
      <c r="W16" s="542"/>
      <c r="X16" s="465">
        <f>SUM(T16:W16)</f>
        <v>644.0079999999999</v>
      </c>
      <c r="Y16" s="464" t="str">
        <f>IF(ISERROR(R16/X16-1),"         /0",IF(R16/X16&gt;5,"  *  ",(R16/X16-1)))</f>
        <v>  *  </v>
      </c>
    </row>
    <row r="17" spans="1:25" ht="18.75" customHeight="1">
      <c r="A17" s="471" t="s">
        <v>128</v>
      </c>
      <c r="B17" s="469">
        <v>0</v>
      </c>
      <c r="C17" s="466">
        <v>0</v>
      </c>
      <c r="D17" s="465">
        <v>1125.9279999999999</v>
      </c>
      <c r="E17" s="542">
        <v>264.991</v>
      </c>
      <c r="F17" s="465">
        <f>SUM(B17:E17)</f>
        <v>1390.9189999999999</v>
      </c>
      <c r="G17" s="468">
        <f>F17/$F$9</f>
        <v>0.031238704506913805</v>
      </c>
      <c r="H17" s="469"/>
      <c r="I17" s="466"/>
      <c r="J17" s="465">
        <v>1861.3139999999999</v>
      </c>
      <c r="K17" s="542">
        <v>597.848</v>
      </c>
      <c r="L17" s="465">
        <f>SUM(H17:K17)</f>
        <v>2459.162</v>
      </c>
      <c r="M17" s="470">
        <f>IF(ISERROR(F17/L17-1),"         /0",(F17/L17-1))</f>
        <v>-0.43439309813668237</v>
      </c>
      <c r="N17" s="469"/>
      <c r="O17" s="466"/>
      <c r="P17" s="465">
        <v>4852.656</v>
      </c>
      <c r="Q17" s="542">
        <v>1016.7579999999999</v>
      </c>
      <c r="R17" s="465">
        <f>SUM(N17:Q17)</f>
        <v>5869.414</v>
      </c>
      <c r="S17" s="468">
        <f>R17/$R$9</f>
        <v>0.043754929117728096</v>
      </c>
      <c r="T17" s="469"/>
      <c r="U17" s="466"/>
      <c r="V17" s="465">
        <v>3602.79</v>
      </c>
      <c r="W17" s="542">
        <v>1284.514</v>
      </c>
      <c r="X17" s="465">
        <f>SUM(T17:W17)</f>
        <v>4887.304</v>
      </c>
      <c r="Y17" s="464">
        <f>IF(ISERROR(R17/X17-1),"         /0",IF(R17/X17&gt;5,"  *  ",(R17/X17-1)))</f>
        <v>0.20095128111531424</v>
      </c>
    </row>
    <row r="18" spans="1:25" ht="18.75" customHeight="1">
      <c r="A18" s="471" t="s">
        <v>124</v>
      </c>
      <c r="B18" s="469">
        <v>1054.97</v>
      </c>
      <c r="C18" s="466">
        <v>0</v>
      </c>
      <c r="D18" s="465">
        <v>0</v>
      </c>
      <c r="E18" s="542">
        <v>0</v>
      </c>
      <c r="F18" s="465">
        <f>SUM(B18:E18)</f>
        <v>1054.97</v>
      </c>
      <c r="G18" s="468">
        <f>F18/$F$9</f>
        <v>0.023693612707611916</v>
      </c>
      <c r="H18" s="469">
        <v>663.7470000000001</v>
      </c>
      <c r="I18" s="466">
        <v>0</v>
      </c>
      <c r="J18" s="465"/>
      <c r="K18" s="542"/>
      <c r="L18" s="465">
        <f>SUM(H18:K18)</f>
        <v>663.7470000000001</v>
      </c>
      <c r="M18" s="470">
        <f>IF(ISERROR(F18/L18-1),"         /0",(F18/L18-1))</f>
        <v>0.5894158467006252</v>
      </c>
      <c r="N18" s="469">
        <v>1944.1989999999998</v>
      </c>
      <c r="O18" s="466"/>
      <c r="P18" s="465"/>
      <c r="Q18" s="542"/>
      <c r="R18" s="465">
        <f>SUM(N18:Q18)</f>
        <v>1944.1989999999998</v>
      </c>
      <c r="S18" s="468">
        <f>R18/$R$9</f>
        <v>0.014493489373173855</v>
      </c>
      <c r="T18" s="469">
        <v>1315.499</v>
      </c>
      <c r="U18" s="466">
        <v>0.056</v>
      </c>
      <c r="V18" s="465"/>
      <c r="W18" s="542"/>
      <c r="X18" s="465">
        <f>SUM(T18:W18)</f>
        <v>1315.555</v>
      </c>
      <c r="Y18" s="464">
        <f>IF(ISERROR(R18/X18-1),"         /0",IF(R18/X18&gt;5,"  *  ",(R18/X18-1)))</f>
        <v>0.4778545936885952</v>
      </c>
    </row>
    <row r="19" spans="1:25" ht="18.75" customHeight="1">
      <c r="A19" s="471" t="s">
        <v>70</v>
      </c>
      <c r="B19" s="469">
        <v>439.58000000000004</v>
      </c>
      <c r="C19" s="466">
        <v>333.58700000000005</v>
      </c>
      <c r="D19" s="465">
        <v>0</v>
      </c>
      <c r="E19" s="542">
        <v>0</v>
      </c>
      <c r="F19" s="465">
        <f>SUM(B19:E19)</f>
        <v>773.1670000000001</v>
      </c>
      <c r="G19" s="468">
        <f>F19/$F$9</f>
        <v>0.01736458805113528</v>
      </c>
      <c r="H19" s="469">
        <v>634.067</v>
      </c>
      <c r="I19" s="466">
        <v>421.24700000000007</v>
      </c>
      <c r="J19" s="465">
        <v>1.418</v>
      </c>
      <c r="K19" s="542">
        <v>0</v>
      </c>
      <c r="L19" s="465">
        <f>SUM(H19:K19)</f>
        <v>1056.732</v>
      </c>
      <c r="M19" s="470">
        <f>IF(ISERROR(F19/L19-1),"         /0",(F19/L19-1))</f>
        <v>-0.2683414527051323</v>
      </c>
      <c r="N19" s="469">
        <v>1392.2889999999995</v>
      </c>
      <c r="O19" s="466">
        <v>870.0419999999999</v>
      </c>
      <c r="P19" s="465">
        <v>2.655</v>
      </c>
      <c r="Q19" s="542">
        <v>0</v>
      </c>
      <c r="R19" s="465">
        <f>SUM(N19:Q19)</f>
        <v>2264.9859999999994</v>
      </c>
      <c r="S19" s="468">
        <f>R19/$R$9</f>
        <v>0.016884871621365687</v>
      </c>
      <c r="T19" s="469">
        <v>1828.808</v>
      </c>
      <c r="U19" s="466">
        <v>958.5249999999999</v>
      </c>
      <c r="V19" s="465">
        <v>5.142</v>
      </c>
      <c r="W19" s="542">
        <v>0</v>
      </c>
      <c r="X19" s="465">
        <f>SUM(T19:W19)</f>
        <v>2792.4749999999995</v>
      </c>
      <c r="Y19" s="464">
        <f>IF(ISERROR(R19/X19-1),"         /0",IF(R19/X19&gt;5,"  *  ",(R19/X19-1)))</f>
        <v>-0.18889658815208732</v>
      </c>
    </row>
    <row r="20" spans="1:25" ht="18.75" customHeight="1">
      <c r="A20" s="471" t="s">
        <v>123</v>
      </c>
      <c r="B20" s="469">
        <v>0</v>
      </c>
      <c r="C20" s="466">
        <v>0</v>
      </c>
      <c r="D20" s="465">
        <v>389.072</v>
      </c>
      <c r="E20" s="542">
        <v>169.856</v>
      </c>
      <c r="F20" s="465">
        <f>SUM(B20:E20)</f>
        <v>558.928</v>
      </c>
      <c r="G20" s="468">
        <f>F20/$F$9</f>
        <v>0.012552985927031208</v>
      </c>
      <c r="H20" s="469"/>
      <c r="I20" s="466"/>
      <c r="J20" s="465"/>
      <c r="K20" s="542"/>
      <c r="L20" s="465">
        <f>SUM(H20:K20)</f>
        <v>0</v>
      </c>
      <c r="M20" s="470" t="str">
        <f>IF(ISERROR(F20/L20-1),"         /0",(F20/L20-1))</f>
        <v>         /0</v>
      </c>
      <c r="N20" s="469"/>
      <c r="O20" s="466"/>
      <c r="P20" s="465">
        <v>2313.781</v>
      </c>
      <c r="Q20" s="542">
        <v>1156.716</v>
      </c>
      <c r="R20" s="465">
        <f>SUM(N20:Q20)</f>
        <v>3470.497</v>
      </c>
      <c r="S20" s="468">
        <f>R20/$R$9</f>
        <v>0.0258716373113718</v>
      </c>
      <c r="T20" s="469"/>
      <c r="U20" s="466"/>
      <c r="V20" s="465"/>
      <c r="W20" s="542"/>
      <c r="X20" s="465">
        <f>SUM(T20:W20)</f>
        <v>0</v>
      </c>
      <c r="Y20" s="464" t="str">
        <f>IF(ISERROR(R20/X20-1),"         /0",IF(R20/X20&gt;5,"  *  ",(R20/X20-1)))</f>
        <v>         /0</v>
      </c>
    </row>
    <row r="21" spans="1:25" ht="18.75" customHeight="1">
      <c r="A21" s="471" t="s">
        <v>120</v>
      </c>
      <c r="B21" s="469">
        <v>337.658</v>
      </c>
      <c r="C21" s="466">
        <v>180.905</v>
      </c>
      <c r="D21" s="465">
        <v>0</v>
      </c>
      <c r="E21" s="542">
        <v>0</v>
      </c>
      <c r="F21" s="465">
        <f>SUM(B21:E21)</f>
        <v>518.563</v>
      </c>
      <c r="G21" s="468">
        <f>F21/$F$9</f>
        <v>0.011646426805025126</v>
      </c>
      <c r="H21" s="469">
        <v>430.829</v>
      </c>
      <c r="I21" s="466">
        <v>146.55</v>
      </c>
      <c r="J21" s="465"/>
      <c r="K21" s="542"/>
      <c r="L21" s="465">
        <f>SUM(H21:K21)</f>
        <v>577.379</v>
      </c>
      <c r="M21" s="470">
        <f>IF(ISERROR(F21/L21-1),"         /0",(F21/L21-1))</f>
        <v>-0.10186723105620399</v>
      </c>
      <c r="N21" s="469">
        <v>897.418</v>
      </c>
      <c r="O21" s="466">
        <v>386.002</v>
      </c>
      <c r="P21" s="465"/>
      <c r="Q21" s="542"/>
      <c r="R21" s="465">
        <f>SUM(N21:Q21)</f>
        <v>1283.42</v>
      </c>
      <c r="S21" s="468">
        <f>R21/$R$9</f>
        <v>0.009567556680832975</v>
      </c>
      <c r="T21" s="469">
        <v>974.5730000000001</v>
      </c>
      <c r="U21" s="466">
        <v>410.853</v>
      </c>
      <c r="V21" s="465"/>
      <c r="W21" s="542"/>
      <c r="X21" s="465">
        <f>SUM(T21:W21)</f>
        <v>1385.4260000000002</v>
      </c>
      <c r="Y21" s="464">
        <f>IF(ISERROR(R21/X21-1),"         /0",IF(R21/X21&gt;5,"  *  ",(R21/X21-1)))</f>
        <v>-0.07362789495794075</v>
      </c>
    </row>
    <row r="22" spans="1:25" ht="18.75" customHeight="1">
      <c r="A22" s="471" t="s">
        <v>113</v>
      </c>
      <c r="B22" s="469">
        <v>98.28500000000001</v>
      </c>
      <c r="C22" s="466">
        <v>141.235</v>
      </c>
      <c r="D22" s="465">
        <v>0</v>
      </c>
      <c r="E22" s="542">
        <v>0</v>
      </c>
      <c r="F22" s="465">
        <f>SUM(B22:E22)</f>
        <v>239.52000000000004</v>
      </c>
      <c r="G22" s="468">
        <f>F22/$F$9</f>
        <v>0.005379389097061724</v>
      </c>
      <c r="H22" s="469">
        <v>160.41699999999997</v>
      </c>
      <c r="I22" s="466">
        <v>160.199</v>
      </c>
      <c r="J22" s="465"/>
      <c r="K22" s="542"/>
      <c r="L22" s="465">
        <f>SUM(H22:K22)</f>
        <v>320.616</v>
      </c>
      <c r="M22" s="470">
        <f>IF(ISERROR(F22/L22-1),"         /0",(F22/L22-1))</f>
        <v>-0.25293809416872504</v>
      </c>
      <c r="N22" s="469">
        <v>378.85300000000007</v>
      </c>
      <c r="O22" s="466">
        <v>393.56600000000003</v>
      </c>
      <c r="P22" s="465"/>
      <c r="Q22" s="542"/>
      <c r="R22" s="465">
        <f>SUM(N22:Q22)</f>
        <v>772.4190000000001</v>
      </c>
      <c r="S22" s="468">
        <f>R22/$R$9</f>
        <v>0.0057581793675120585</v>
      </c>
      <c r="T22" s="469">
        <v>544.1999999999999</v>
      </c>
      <c r="U22" s="466">
        <v>472.265</v>
      </c>
      <c r="V22" s="465"/>
      <c r="W22" s="542"/>
      <c r="X22" s="465">
        <f>SUM(T22:W22)</f>
        <v>1016.4649999999999</v>
      </c>
      <c r="Y22" s="464">
        <f>IF(ISERROR(R22/X22-1),"         /0",IF(R22/X22&gt;5,"  *  ",(R22/X22-1)))</f>
        <v>-0.2400928708809451</v>
      </c>
    </row>
    <row r="23" spans="1:25" ht="18.75" customHeight="1">
      <c r="A23" s="471" t="s">
        <v>126</v>
      </c>
      <c r="B23" s="469">
        <v>76.448</v>
      </c>
      <c r="C23" s="466">
        <v>150.342</v>
      </c>
      <c r="D23" s="465">
        <v>0</v>
      </c>
      <c r="E23" s="542">
        <v>0</v>
      </c>
      <c r="F23" s="465">
        <f>SUM(B23:E23)</f>
        <v>226.79000000000002</v>
      </c>
      <c r="G23" s="468">
        <f>F23/$F$9</f>
        <v>0.00509348552656408</v>
      </c>
      <c r="H23" s="469">
        <v>88.365</v>
      </c>
      <c r="I23" s="466">
        <v>198.592</v>
      </c>
      <c r="J23" s="465"/>
      <c r="K23" s="542"/>
      <c r="L23" s="465">
        <f>SUM(H23:K23)</f>
        <v>286.957</v>
      </c>
      <c r="M23" s="470">
        <f>IF(ISERROR(F23/L23-1),"         /0",(F23/L23-1))</f>
        <v>-0.2096725293336631</v>
      </c>
      <c r="N23" s="469">
        <v>246.58499999999998</v>
      </c>
      <c r="O23" s="466">
        <v>558.0849999999999</v>
      </c>
      <c r="P23" s="465"/>
      <c r="Q23" s="542"/>
      <c r="R23" s="465">
        <f>SUM(N23:Q23)</f>
        <v>804.6699999999998</v>
      </c>
      <c r="S23" s="468">
        <f>R23/$R$9</f>
        <v>0.005998602043263989</v>
      </c>
      <c r="T23" s="469">
        <v>146.566</v>
      </c>
      <c r="U23" s="466">
        <v>510.45500000000004</v>
      </c>
      <c r="V23" s="465"/>
      <c r="W23" s="542"/>
      <c r="X23" s="465">
        <f>SUM(T23:W23)</f>
        <v>657.0210000000001</v>
      </c>
      <c r="Y23" s="464">
        <f>IF(ISERROR(R23/X23-1),"         /0",IF(R23/X23&gt;5,"  *  ",(R23/X23-1)))</f>
        <v>0.22472493268860472</v>
      </c>
    </row>
    <row r="24" spans="1:25" ht="18.75" customHeight="1">
      <c r="A24" s="471" t="s">
        <v>102</v>
      </c>
      <c r="B24" s="469">
        <v>179.169</v>
      </c>
      <c r="C24" s="466">
        <v>40.955999999999996</v>
      </c>
      <c r="D24" s="465">
        <v>0</v>
      </c>
      <c r="E24" s="542">
        <v>0</v>
      </c>
      <c r="F24" s="465">
        <f>SUM(B24:E24)</f>
        <v>220.125</v>
      </c>
      <c r="G24" s="468">
        <f>F24/$F$9</f>
        <v>0.0049437960295203405</v>
      </c>
      <c r="H24" s="469">
        <v>95.68900000000001</v>
      </c>
      <c r="I24" s="466">
        <v>8.359</v>
      </c>
      <c r="J24" s="465"/>
      <c r="K24" s="542"/>
      <c r="L24" s="465">
        <f>SUM(H24:K24)</f>
        <v>104.048</v>
      </c>
      <c r="M24" s="470">
        <f>IF(ISERROR(F24/L24-1),"         /0",(F24/L24-1))</f>
        <v>1.115610103029371</v>
      </c>
      <c r="N24" s="469">
        <v>373.70599999999996</v>
      </c>
      <c r="O24" s="466">
        <v>76.00500000000001</v>
      </c>
      <c r="P24" s="465"/>
      <c r="Q24" s="542"/>
      <c r="R24" s="465">
        <f>SUM(N24:Q24)</f>
        <v>449.71099999999996</v>
      </c>
      <c r="S24" s="468">
        <f>R24/$R$9</f>
        <v>0.0033524765723567324</v>
      </c>
      <c r="T24" s="469">
        <v>175.841</v>
      </c>
      <c r="U24" s="466">
        <v>20.521</v>
      </c>
      <c r="V24" s="465"/>
      <c r="W24" s="542"/>
      <c r="X24" s="465">
        <f>SUM(T24:W24)</f>
        <v>196.36200000000002</v>
      </c>
      <c r="Y24" s="464">
        <f>IF(ISERROR(R24/X24-1),"         /0",IF(R24/X24&gt;5,"  *  ",(R24/X24-1)))</f>
        <v>1.2902139925240115</v>
      </c>
    </row>
    <row r="25" spans="1:25" ht="18.75" customHeight="1">
      <c r="A25" s="471" t="s">
        <v>96</v>
      </c>
      <c r="B25" s="469">
        <v>92.308</v>
      </c>
      <c r="C25" s="466">
        <v>75.687</v>
      </c>
      <c r="D25" s="465">
        <v>0</v>
      </c>
      <c r="E25" s="542">
        <v>0</v>
      </c>
      <c r="F25" s="465">
        <f>SUM(B25:E25)</f>
        <v>167.995</v>
      </c>
      <c r="G25" s="468">
        <f>F25/$F$9</f>
        <v>0.0037730063099569314</v>
      </c>
      <c r="H25" s="469">
        <v>65.81</v>
      </c>
      <c r="I25" s="466">
        <v>69.028</v>
      </c>
      <c r="J25" s="465"/>
      <c r="K25" s="542"/>
      <c r="L25" s="465">
        <f>SUM(H25:K25)</f>
        <v>134.83800000000002</v>
      </c>
      <c r="M25" s="470">
        <f>IF(ISERROR(F25/L25-1),"         /0",(F25/L25-1))</f>
        <v>0.2459024903958822</v>
      </c>
      <c r="N25" s="469">
        <v>245.445</v>
      </c>
      <c r="O25" s="466">
        <v>193.91500000000002</v>
      </c>
      <c r="P25" s="465"/>
      <c r="Q25" s="542"/>
      <c r="R25" s="465">
        <f>SUM(N25:Q25)</f>
        <v>439.36</v>
      </c>
      <c r="S25" s="468">
        <f>R25/$R$9</f>
        <v>0.0032753126048298887</v>
      </c>
      <c r="T25" s="469">
        <v>225.089</v>
      </c>
      <c r="U25" s="466">
        <v>163.989</v>
      </c>
      <c r="V25" s="465"/>
      <c r="W25" s="542"/>
      <c r="X25" s="465">
        <f>SUM(T25:W25)</f>
        <v>389.078</v>
      </c>
      <c r="Y25" s="464">
        <f>IF(ISERROR(R25/X25-1),"         /0",IF(R25/X25&gt;5,"  *  ",(R25/X25-1)))</f>
        <v>0.12923372691336965</v>
      </c>
    </row>
    <row r="26" spans="1:25" ht="18.75" customHeight="1">
      <c r="A26" s="471" t="s">
        <v>103</v>
      </c>
      <c r="B26" s="469">
        <v>34.68</v>
      </c>
      <c r="C26" s="466">
        <v>36.253</v>
      </c>
      <c r="D26" s="465">
        <v>0</v>
      </c>
      <c r="E26" s="542">
        <v>0</v>
      </c>
      <c r="F26" s="465">
        <f>SUM(B26:E26)</f>
        <v>70.93299999999999</v>
      </c>
      <c r="G26" s="468">
        <f>F26/$F$9</f>
        <v>0.0015930870358294889</v>
      </c>
      <c r="H26" s="469">
        <v>95.03</v>
      </c>
      <c r="I26" s="466">
        <v>36.027</v>
      </c>
      <c r="J26" s="465"/>
      <c r="K26" s="542"/>
      <c r="L26" s="465">
        <f>SUM(H26:K26)</f>
        <v>131.05700000000002</v>
      </c>
      <c r="M26" s="470">
        <f>IF(ISERROR(F26/L26-1),"         /0",(F26/L26-1))</f>
        <v>-0.4587622179662285</v>
      </c>
      <c r="N26" s="469">
        <v>98.07900000000001</v>
      </c>
      <c r="O26" s="466">
        <v>90.664</v>
      </c>
      <c r="P26" s="465"/>
      <c r="Q26" s="542"/>
      <c r="R26" s="465">
        <f>SUM(N26:Q26)</f>
        <v>188.743</v>
      </c>
      <c r="S26" s="468">
        <f>R26/$R$9</f>
        <v>0.0014070291491565178</v>
      </c>
      <c r="T26" s="469">
        <v>184.992</v>
      </c>
      <c r="U26" s="466">
        <v>90.632</v>
      </c>
      <c r="V26" s="465"/>
      <c r="W26" s="542"/>
      <c r="X26" s="465">
        <f>SUM(T26:W26)</f>
        <v>275.624</v>
      </c>
      <c r="Y26" s="464">
        <f>IF(ISERROR(R26/X26-1),"         /0",IF(R26/X26&gt;5,"  *  ",(R26/X26-1)))</f>
        <v>-0.31521565611122404</v>
      </c>
    </row>
    <row r="27" spans="1:25" ht="18.75" customHeight="1" thickBot="1">
      <c r="A27" s="471" t="s">
        <v>41</v>
      </c>
      <c r="B27" s="469">
        <v>23.644000000000002</v>
      </c>
      <c r="C27" s="466">
        <v>21.904</v>
      </c>
      <c r="D27" s="465">
        <v>2</v>
      </c>
      <c r="E27" s="542">
        <v>0.2</v>
      </c>
      <c r="F27" s="465">
        <f>SUM(B27:E27)</f>
        <v>47.748000000000005</v>
      </c>
      <c r="G27" s="468">
        <f>F27/$F$9</f>
        <v>0.0010723742092789879</v>
      </c>
      <c r="H27" s="469">
        <v>3900.524</v>
      </c>
      <c r="I27" s="466">
        <v>1623.5440000000003</v>
      </c>
      <c r="J27" s="465">
        <v>784.2830000000001</v>
      </c>
      <c r="K27" s="542">
        <v>241.46999999999997</v>
      </c>
      <c r="L27" s="465">
        <f>SUM(H27:K27)</f>
        <v>6549.821000000001</v>
      </c>
      <c r="M27" s="470">
        <f>IF(ISERROR(F27/L27-1),"         /0",(F27/L27-1))</f>
        <v>-0.9927100297855468</v>
      </c>
      <c r="N27" s="469">
        <v>305.08</v>
      </c>
      <c r="O27" s="466">
        <v>72.735</v>
      </c>
      <c r="P27" s="465">
        <v>2</v>
      </c>
      <c r="Q27" s="542">
        <v>0.2</v>
      </c>
      <c r="R27" s="465">
        <f>SUM(N27:Q27)</f>
        <v>380.015</v>
      </c>
      <c r="S27" s="468">
        <f>R27/$R$9</f>
        <v>0.0028329113244820424</v>
      </c>
      <c r="T27" s="469">
        <v>13040.666</v>
      </c>
      <c r="U27" s="466">
        <v>4536.768</v>
      </c>
      <c r="V27" s="465">
        <v>1581.299</v>
      </c>
      <c r="W27" s="542">
        <v>454.474</v>
      </c>
      <c r="X27" s="465">
        <f>SUM(T27:W27)</f>
        <v>19613.207</v>
      </c>
      <c r="Y27" s="464">
        <f>IF(ISERROR(R27/X27-1),"         /0",IF(R27/X27&gt;5,"  *  ",(R27/X27-1)))</f>
        <v>-0.9806245352939986</v>
      </c>
    </row>
    <row r="28" spans="1:25" s="472" customFormat="1" ht="18.75" customHeight="1">
      <c r="A28" s="479" t="s">
        <v>239</v>
      </c>
      <c r="B28" s="476">
        <f>SUM(B29:B43)</f>
        <v>2479.177</v>
      </c>
      <c r="C28" s="475">
        <f>SUM(C29:C43)</f>
        <v>4838.109</v>
      </c>
      <c r="D28" s="474">
        <f>SUM(D29:D43)</f>
        <v>0.22000000000000003</v>
      </c>
      <c r="E28" s="598">
        <f>SUM(E29:E43)</f>
        <v>117.734</v>
      </c>
      <c r="F28" s="474">
        <f>SUM(B28:E28)</f>
        <v>7435.240000000001</v>
      </c>
      <c r="G28" s="477">
        <f>F28/$F$9</f>
        <v>0.1669883474867953</v>
      </c>
      <c r="H28" s="476">
        <f>SUM(H29:H43)</f>
        <v>2372.512</v>
      </c>
      <c r="I28" s="475">
        <f>SUM(I29:I43)</f>
        <v>4899.510000000001</v>
      </c>
      <c r="J28" s="474">
        <f>SUM(J29:J43)</f>
        <v>253.672</v>
      </c>
      <c r="K28" s="598">
        <f>SUM(K29:K43)</f>
        <v>423.693</v>
      </c>
      <c r="L28" s="474">
        <f>SUM(H28:K28)</f>
        <v>7949.387000000001</v>
      </c>
      <c r="M28" s="478">
        <f>IF(ISERROR(F28/L28-1),"         /0",(F28/L28-1))</f>
        <v>-0.06467756570412286</v>
      </c>
      <c r="N28" s="476">
        <f>SUM(N29:N43)</f>
        <v>8659.589</v>
      </c>
      <c r="O28" s="475">
        <f>SUM(O29:O43)</f>
        <v>14743.197</v>
      </c>
      <c r="P28" s="474">
        <f>SUM(P29:P43)</f>
        <v>11.485</v>
      </c>
      <c r="Q28" s="598">
        <f>SUM(Q29:Q43)</f>
        <v>638.5039999999999</v>
      </c>
      <c r="R28" s="474">
        <f>SUM(N28:Q28)</f>
        <v>24052.775</v>
      </c>
      <c r="S28" s="477">
        <f>R28/$R$9</f>
        <v>0.17930707651729158</v>
      </c>
      <c r="T28" s="476">
        <f>SUM(T29:T43)</f>
        <v>6210.255</v>
      </c>
      <c r="U28" s="475">
        <f>SUM(U29:U43)</f>
        <v>12772.905999999999</v>
      </c>
      <c r="V28" s="474">
        <f>SUM(V29:V43)</f>
        <v>441.339</v>
      </c>
      <c r="W28" s="598">
        <f>SUM(W29:W43)</f>
        <v>923.28</v>
      </c>
      <c r="X28" s="474">
        <f>SUM(T28:W28)</f>
        <v>20347.78</v>
      </c>
      <c r="Y28" s="473">
        <f>IF(ISERROR(R28/X28-1),"         /0",IF(R28/X28&gt;5,"  *  ",(R28/X28-1)))</f>
        <v>0.18208350001818396</v>
      </c>
    </row>
    <row r="29" spans="1:25" ht="18.75" customHeight="1">
      <c r="A29" s="486" t="s">
        <v>83</v>
      </c>
      <c r="B29" s="483">
        <v>628.32</v>
      </c>
      <c r="C29" s="481">
        <v>873.898</v>
      </c>
      <c r="D29" s="482">
        <v>0</v>
      </c>
      <c r="E29" s="554">
        <v>0</v>
      </c>
      <c r="F29" s="482">
        <f>SUM(B29:E29)</f>
        <v>1502.218</v>
      </c>
      <c r="G29" s="484">
        <f>F29/$F$9</f>
        <v>0.0337383731237887</v>
      </c>
      <c r="H29" s="483">
        <v>663.2589999999999</v>
      </c>
      <c r="I29" s="481">
        <v>780.4090000000001</v>
      </c>
      <c r="J29" s="482"/>
      <c r="K29" s="481"/>
      <c r="L29" s="482"/>
      <c r="M29" s="485" t="str">
        <f>IF(ISERROR(F29/L29-1),"         /0",(F29/L29-1))</f>
        <v>         /0</v>
      </c>
      <c r="N29" s="483">
        <v>1900.1200000000001</v>
      </c>
      <c r="O29" s="481">
        <v>2736.4920000000006</v>
      </c>
      <c r="P29" s="482"/>
      <c r="Q29" s="481"/>
      <c r="R29" s="482">
        <f>SUM(N29:Q29)</f>
        <v>4636.612000000001</v>
      </c>
      <c r="S29" s="484">
        <f>R29/$R$9</f>
        <v>0.03456471624022561</v>
      </c>
      <c r="T29" s="487">
        <v>1551.7369999999999</v>
      </c>
      <c r="U29" s="481">
        <v>2468.244</v>
      </c>
      <c r="V29" s="482"/>
      <c r="W29" s="554"/>
      <c r="X29" s="482">
        <f>SUM(T29:W29)</f>
        <v>4019.9809999999998</v>
      </c>
      <c r="Y29" s="480">
        <f>IF(ISERROR(R29/X29-1),"         /0",IF(R29/X29&gt;5,"  *  ",(R29/X29-1)))</f>
        <v>0.15339152100470166</v>
      </c>
    </row>
    <row r="30" spans="1:25" ht="18.75" customHeight="1">
      <c r="A30" s="486" t="s">
        <v>129</v>
      </c>
      <c r="B30" s="483">
        <v>0.009</v>
      </c>
      <c r="C30" s="481">
        <v>1492.724</v>
      </c>
      <c r="D30" s="482">
        <v>0</v>
      </c>
      <c r="E30" s="554">
        <v>0</v>
      </c>
      <c r="F30" s="482">
        <f>SUM(B30:E30)</f>
        <v>1492.733</v>
      </c>
      <c r="G30" s="484">
        <f>F30/$F$9</f>
        <v>0.03352534913587273</v>
      </c>
      <c r="H30" s="483">
        <v>0</v>
      </c>
      <c r="I30" s="481">
        <v>1707.494</v>
      </c>
      <c r="J30" s="482"/>
      <c r="K30" s="481"/>
      <c r="L30" s="482"/>
      <c r="M30" s="485" t="str">
        <f>IF(ISERROR(F30/L30-1),"         /0",(F30/L30-1))</f>
        <v>         /0</v>
      </c>
      <c r="N30" s="483">
        <v>15.115</v>
      </c>
      <c r="O30" s="481">
        <v>4561.918</v>
      </c>
      <c r="P30" s="482"/>
      <c r="Q30" s="481"/>
      <c r="R30" s="482">
        <f>SUM(N30:Q30)</f>
        <v>4577.032999999999</v>
      </c>
      <c r="S30" s="484">
        <f>R30/$R$9</f>
        <v>0.03412057055176247</v>
      </c>
      <c r="T30" s="487">
        <v>32.515</v>
      </c>
      <c r="U30" s="481">
        <v>3857.7839999999997</v>
      </c>
      <c r="V30" s="482"/>
      <c r="W30" s="481"/>
      <c r="X30" s="482">
        <f>SUM(T30:W30)</f>
        <v>3890.2989999999995</v>
      </c>
      <c r="Y30" s="480">
        <f>IF(ISERROR(R30/X30-1),"         /0",IF(R30/X30&gt;5,"  *  ",(R30/X30-1)))</f>
        <v>0.17652473498823618</v>
      </c>
    </row>
    <row r="31" spans="1:25" ht="18.75" customHeight="1">
      <c r="A31" s="486" t="s">
        <v>70</v>
      </c>
      <c r="B31" s="483">
        <v>576.6540000000001</v>
      </c>
      <c r="C31" s="481">
        <v>687.958</v>
      </c>
      <c r="D31" s="482">
        <v>0</v>
      </c>
      <c r="E31" s="554">
        <v>0</v>
      </c>
      <c r="F31" s="482">
        <f>SUM(B31:E31)</f>
        <v>1264.612</v>
      </c>
      <c r="G31" s="484">
        <f>F31/$F$9</f>
        <v>0.028401970627978543</v>
      </c>
      <c r="H31" s="483">
        <v>1162.2649999999999</v>
      </c>
      <c r="I31" s="481">
        <v>1173.3440000000003</v>
      </c>
      <c r="J31" s="482">
        <v>0</v>
      </c>
      <c r="K31" s="481"/>
      <c r="L31" s="482"/>
      <c r="M31" s="485" t="str">
        <f>IF(ISERROR(F31/L31-1),"         /0",(F31/L31-1))</f>
        <v>         /0</v>
      </c>
      <c r="N31" s="483">
        <v>1583.103</v>
      </c>
      <c r="O31" s="481">
        <v>1930.878</v>
      </c>
      <c r="P31" s="482">
        <v>11.084</v>
      </c>
      <c r="Q31" s="481">
        <v>9.764999999999999</v>
      </c>
      <c r="R31" s="482">
        <f>SUM(N31:Q31)</f>
        <v>3534.8299999999995</v>
      </c>
      <c r="S31" s="484">
        <f>R31/$R$9</f>
        <v>0.02635122281257018</v>
      </c>
      <c r="T31" s="487">
        <v>3212.6020000000003</v>
      </c>
      <c r="U31" s="481">
        <v>3078.4899999999993</v>
      </c>
      <c r="V31" s="482">
        <v>0</v>
      </c>
      <c r="W31" s="481"/>
      <c r="X31" s="482">
        <f>SUM(T31:W31)</f>
        <v>6291.092</v>
      </c>
      <c r="Y31" s="480">
        <f>IF(ISERROR(R31/X31-1),"         /0",IF(R31/X31&gt;5,"  *  ",(R31/X31-1)))</f>
        <v>-0.43812139450511933</v>
      </c>
    </row>
    <row r="32" spans="1:25" ht="18.75" customHeight="1">
      <c r="A32" s="486" t="s">
        <v>84</v>
      </c>
      <c r="B32" s="483">
        <v>368.337</v>
      </c>
      <c r="C32" s="481">
        <v>288.607</v>
      </c>
      <c r="D32" s="482">
        <v>0</v>
      </c>
      <c r="E32" s="554">
        <v>0</v>
      </c>
      <c r="F32" s="482">
        <f>SUM(B32:E32)</f>
        <v>656.944</v>
      </c>
      <c r="G32" s="484">
        <f>F32/$F$9</f>
        <v>0.014754331124666486</v>
      </c>
      <c r="H32" s="483">
        <v>190.02499999999998</v>
      </c>
      <c r="I32" s="481">
        <v>304.466</v>
      </c>
      <c r="J32" s="482"/>
      <c r="K32" s="481"/>
      <c r="L32" s="482"/>
      <c r="M32" s="485" t="str">
        <f>IF(ISERROR(F32/L32-1),"         /0",(F32/L32-1))</f>
        <v>         /0</v>
      </c>
      <c r="N32" s="483">
        <v>2008.242</v>
      </c>
      <c r="O32" s="481">
        <v>1404.9940000000001</v>
      </c>
      <c r="P32" s="482"/>
      <c r="Q32" s="481"/>
      <c r="R32" s="482">
        <f>SUM(N32:Q32)</f>
        <v>3413.236</v>
      </c>
      <c r="S32" s="484">
        <f>R32/$R$9</f>
        <v>0.02544477169987971</v>
      </c>
      <c r="T32" s="487">
        <v>612.987</v>
      </c>
      <c r="U32" s="481">
        <v>945.3169999999998</v>
      </c>
      <c r="V32" s="482"/>
      <c r="W32" s="481"/>
      <c r="X32" s="482">
        <f>SUM(T32:W32)</f>
        <v>1558.3039999999996</v>
      </c>
      <c r="Y32" s="480">
        <f>IF(ISERROR(R32/X32-1),"         /0",IF(R32/X32&gt;5,"  *  ",(R32/X32-1)))</f>
        <v>1.190353101833789</v>
      </c>
    </row>
    <row r="33" spans="1:25" ht="18.75" customHeight="1">
      <c r="A33" s="486" t="s">
        <v>86</v>
      </c>
      <c r="B33" s="483">
        <v>386.42900000000003</v>
      </c>
      <c r="C33" s="481">
        <v>169.43699999999998</v>
      </c>
      <c r="D33" s="482">
        <v>0</v>
      </c>
      <c r="E33" s="554">
        <v>0</v>
      </c>
      <c r="F33" s="482">
        <f>SUM(B33:E33)</f>
        <v>555.866</v>
      </c>
      <c r="G33" s="484">
        <f>F33/$F$9</f>
        <v>0.012484216348644422</v>
      </c>
      <c r="H33" s="483"/>
      <c r="I33" s="481"/>
      <c r="J33" s="482"/>
      <c r="K33" s="481"/>
      <c r="L33" s="482"/>
      <c r="M33" s="485" t="str">
        <f>IF(ISERROR(F33/L33-1),"         /0",(F33/L33-1))</f>
        <v>         /0</v>
      </c>
      <c r="N33" s="483">
        <v>505.873</v>
      </c>
      <c r="O33" s="481">
        <v>181.838</v>
      </c>
      <c r="P33" s="482"/>
      <c r="Q33" s="481"/>
      <c r="R33" s="482">
        <f>SUM(N33:Q33)</f>
        <v>687.711</v>
      </c>
      <c r="S33" s="484">
        <f>R33/$R$9</f>
        <v>0.005126703629780061</v>
      </c>
      <c r="T33" s="487">
        <v>21.682</v>
      </c>
      <c r="U33" s="481">
        <v>1.682</v>
      </c>
      <c r="V33" s="482"/>
      <c r="W33" s="481"/>
      <c r="X33" s="482">
        <f>SUM(T33:W33)</f>
        <v>23.363999999999997</v>
      </c>
      <c r="Y33" s="480" t="str">
        <f>IF(ISERROR(R33/X33-1),"         /0",IF(R33/X33&gt;5,"  *  ",(R33/X33-1)))</f>
        <v>  *  </v>
      </c>
    </row>
    <row r="34" spans="1:25" ht="18.75" customHeight="1">
      <c r="A34" s="486" t="s">
        <v>127</v>
      </c>
      <c r="B34" s="483">
        <v>0</v>
      </c>
      <c r="C34" s="481">
        <v>345.896</v>
      </c>
      <c r="D34" s="482">
        <v>0</v>
      </c>
      <c r="E34" s="554">
        <v>0</v>
      </c>
      <c r="F34" s="482">
        <f>SUM(B34:E34)</f>
        <v>345.896</v>
      </c>
      <c r="G34" s="484">
        <f>F34/$F$9</f>
        <v>0.007768491863382022</v>
      </c>
      <c r="H34" s="483"/>
      <c r="I34" s="481">
        <v>385.318</v>
      </c>
      <c r="J34" s="482"/>
      <c r="K34" s="481"/>
      <c r="L34" s="482"/>
      <c r="M34" s="485" t="str">
        <f>IF(ISERROR(F34/L34-1),"         /0",(F34/L34-1))</f>
        <v>         /0</v>
      </c>
      <c r="N34" s="483"/>
      <c r="O34" s="481">
        <v>1007.6859999999999</v>
      </c>
      <c r="P34" s="482"/>
      <c r="Q34" s="481"/>
      <c r="R34" s="482">
        <f>SUM(N34:Q34)</f>
        <v>1007.6859999999999</v>
      </c>
      <c r="S34" s="484">
        <f>R34/$R$9</f>
        <v>0.007512032632717159</v>
      </c>
      <c r="T34" s="487"/>
      <c r="U34" s="481">
        <v>751.401</v>
      </c>
      <c r="V34" s="482"/>
      <c r="W34" s="481"/>
      <c r="X34" s="482">
        <f>SUM(T34:W34)</f>
        <v>751.401</v>
      </c>
      <c r="Y34" s="480">
        <f>IF(ISERROR(R34/X34-1),"         /0",IF(R34/X34&gt;5,"  *  ",(R34/X34-1)))</f>
        <v>0.34107620298615515</v>
      </c>
    </row>
    <row r="35" spans="1:25" ht="18.75" customHeight="1">
      <c r="A35" s="486" t="s">
        <v>126</v>
      </c>
      <c r="B35" s="483">
        <v>0</v>
      </c>
      <c r="C35" s="481">
        <v>312.06399999999996</v>
      </c>
      <c r="D35" s="482">
        <v>0</v>
      </c>
      <c r="E35" s="554">
        <v>0</v>
      </c>
      <c r="F35" s="482">
        <f>SUM(B35:E35)</f>
        <v>312.06399999999996</v>
      </c>
      <c r="G35" s="484">
        <f>F35/$F$9</f>
        <v>0.007008657645229916</v>
      </c>
      <c r="H35" s="483"/>
      <c r="I35" s="481">
        <v>206.541</v>
      </c>
      <c r="J35" s="482"/>
      <c r="K35" s="481"/>
      <c r="L35" s="482"/>
      <c r="M35" s="485" t="str">
        <f>IF(ISERROR(F35/L35-1),"         /0",(F35/L35-1))</f>
        <v>         /0</v>
      </c>
      <c r="N35" s="483">
        <v>1195.508</v>
      </c>
      <c r="O35" s="481">
        <v>985.0110000000001</v>
      </c>
      <c r="P35" s="482"/>
      <c r="Q35" s="481"/>
      <c r="R35" s="482">
        <f>SUM(N35:Q35)</f>
        <v>2180.5190000000002</v>
      </c>
      <c r="S35" s="484">
        <f>R35/$R$9</f>
        <v>0.016255192474897727</v>
      </c>
      <c r="T35" s="487">
        <v>0</v>
      </c>
      <c r="U35" s="481">
        <v>668.3140000000001</v>
      </c>
      <c r="V35" s="482"/>
      <c r="W35" s="481"/>
      <c r="X35" s="482">
        <f>SUM(T35:W35)</f>
        <v>668.3140000000001</v>
      </c>
      <c r="Y35" s="480">
        <f>IF(ISERROR(R35/X35-1),"         /0",IF(R35/X35&gt;5,"  *  ",(R35/X35-1)))</f>
        <v>2.2627163279536266</v>
      </c>
    </row>
    <row r="36" spans="1:25" ht="18.75" customHeight="1">
      <c r="A36" s="486" t="s">
        <v>110</v>
      </c>
      <c r="B36" s="483">
        <v>94.778</v>
      </c>
      <c r="C36" s="481">
        <v>200.385</v>
      </c>
      <c r="D36" s="482">
        <v>0</v>
      </c>
      <c r="E36" s="554">
        <v>0</v>
      </c>
      <c r="F36" s="482">
        <f>SUM(B36:E36)</f>
        <v>295.163</v>
      </c>
      <c r="G36" s="484">
        <f>F36/$F$9</f>
        <v>0.00662907742174361</v>
      </c>
      <c r="H36" s="483">
        <v>10.077</v>
      </c>
      <c r="I36" s="481">
        <v>12.64</v>
      </c>
      <c r="J36" s="482">
        <v>0</v>
      </c>
      <c r="K36" s="481">
        <v>0</v>
      </c>
      <c r="L36" s="482"/>
      <c r="M36" s="485" t="str">
        <f>IF(ISERROR(F36/L36-1),"         /0",(F36/L36-1))</f>
        <v>         /0</v>
      </c>
      <c r="N36" s="483">
        <v>308.429</v>
      </c>
      <c r="O36" s="481">
        <v>632.441</v>
      </c>
      <c r="P36" s="482">
        <v>0</v>
      </c>
      <c r="Q36" s="481">
        <v>0.03</v>
      </c>
      <c r="R36" s="482">
        <f>SUM(N36:Q36)</f>
        <v>940.9</v>
      </c>
      <c r="S36" s="484">
        <f>R36/$R$9</f>
        <v>0.007014160665250461</v>
      </c>
      <c r="T36" s="487">
        <v>29.089999999999996</v>
      </c>
      <c r="U36" s="481">
        <v>42.553</v>
      </c>
      <c r="V36" s="482">
        <v>0</v>
      </c>
      <c r="W36" s="481">
        <v>0</v>
      </c>
      <c r="X36" s="482">
        <f>SUM(T36:W36)</f>
        <v>71.643</v>
      </c>
      <c r="Y36" s="480" t="str">
        <f>IF(ISERROR(R36/X36-1),"         /0",IF(R36/X36&gt;5,"  *  ",(R36/X36-1)))</f>
        <v>  *  </v>
      </c>
    </row>
    <row r="37" spans="1:25" ht="18.75" customHeight="1">
      <c r="A37" s="486" t="s">
        <v>103</v>
      </c>
      <c r="B37" s="483">
        <v>108.368</v>
      </c>
      <c r="C37" s="481">
        <v>142.16899999999998</v>
      </c>
      <c r="D37" s="482">
        <v>0</v>
      </c>
      <c r="E37" s="554">
        <v>0</v>
      </c>
      <c r="F37" s="482">
        <f>SUM(B37:E37)</f>
        <v>250.53699999999998</v>
      </c>
      <c r="G37" s="484">
        <f>F37/$F$9</f>
        <v>0.005626820333210391</v>
      </c>
      <c r="H37" s="483">
        <v>42.09</v>
      </c>
      <c r="I37" s="481">
        <v>115.241</v>
      </c>
      <c r="J37" s="482"/>
      <c r="K37" s="481"/>
      <c r="L37" s="482"/>
      <c r="M37" s="485" t="str">
        <f>IF(ISERROR(F37/L37-1),"         /0",(F37/L37-1))</f>
        <v>         /0</v>
      </c>
      <c r="N37" s="483">
        <v>270.22299999999996</v>
      </c>
      <c r="O37" s="481">
        <v>368.192</v>
      </c>
      <c r="P37" s="482"/>
      <c r="Q37" s="481"/>
      <c r="R37" s="482">
        <f>SUM(N37:Q37)</f>
        <v>638.415</v>
      </c>
      <c r="S37" s="484">
        <f>R37/$R$9</f>
        <v>0.00475921498682737</v>
      </c>
      <c r="T37" s="487">
        <v>115.911</v>
      </c>
      <c r="U37" s="481">
        <v>313.106</v>
      </c>
      <c r="V37" s="482"/>
      <c r="W37" s="481"/>
      <c r="X37" s="482">
        <f>SUM(T37:W37)</f>
        <v>429.017</v>
      </c>
      <c r="Y37" s="480">
        <f>IF(ISERROR(R37/X37-1),"         /0",IF(R37/X37&gt;5,"  *  ",(R37/X37-1)))</f>
        <v>0.48808788462928043</v>
      </c>
    </row>
    <row r="38" spans="1:25" ht="18.75" customHeight="1">
      <c r="A38" s="486" t="s">
        <v>108</v>
      </c>
      <c r="B38" s="483">
        <v>132.368</v>
      </c>
      <c r="C38" s="481">
        <v>93.076</v>
      </c>
      <c r="D38" s="482">
        <v>0</v>
      </c>
      <c r="E38" s="554">
        <v>0</v>
      </c>
      <c r="F38" s="482">
        <f>SUM(B38:E38)</f>
        <v>225.444</v>
      </c>
      <c r="G38" s="484">
        <f>F38/$F$9</f>
        <v>0.005063255659644218</v>
      </c>
      <c r="H38" s="483">
        <v>121.74000000000002</v>
      </c>
      <c r="I38" s="481">
        <v>69.598</v>
      </c>
      <c r="J38" s="482"/>
      <c r="K38" s="481"/>
      <c r="L38" s="482"/>
      <c r="M38" s="485" t="str">
        <f>IF(ISERROR(F38/L38-1),"         /0",(F38/L38-1))</f>
        <v>         /0</v>
      </c>
      <c r="N38" s="483">
        <v>380.96500000000003</v>
      </c>
      <c r="O38" s="481">
        <v>341.899</v>
      </c>
      <c r="P38" s="482"/>
      <c r="Q38" s="481"/>
      <c r="R38" s="482">
        <f>SUM(N38:Q38)</f>
        <v>722.864</v>
      </c>
      <c r="S38" s="484">
        <f>R38/$R$9</f>
        <v>0.0053887599480557016</v>
      </c>
      <c r="T38" s="487">
        <v>309.031</v>
      </c>
      <c r="U38" s="481">
        <v>138.27100000000002</v>
      </c>
      <c r="V38" s="482"/>
      <c r="W38" s="481"/>
      <c r="X38" s="482">
        <f>SUM(T38:W38)</f>
        <v>447.302</v>
      </c>
      <c r="Y38" s="480">
        <f>IF(ISERROR(R38/X38-1),"         /0",IF(R38/X38&gt;5,"  *  ",(R38/X38-1)))</f>
        <v>0.6160535834849834</v>
      </c>
    </row>
    <row r="39" spans="1:25" ht="18.75" customHeight="1">
      <c r="A39" s="486" t="s">
        <v>97</v>
      </c>
      <c r="B39" s="483">
        <v>62.139</v>
      </c>
      <c r="C39" s="481">
        <v>50.908</v>
      </c>
      <c r="D39" s="482">
        <v>0</v>
      </c>
      <c r="E39" s="554">
        <v>0</v>
      </c>
      <c r="F39" s="482">
        <f>SUM(B39:E39)</f>
        <v>113.047</v>
      </c>
      <c r="G39" s="484">
        <f>F39/$F$9</f>
        <v>0.0025389270175999357</v>
      </c>
      <c r="H39" s="483">
        <v>0</v>
      </c>
      <c r="I39" s="481">
        <v>4.499</v>
      </c>
      <c r="J39" s="482"/>
      <c r="K39" s="481"/>
      <c r="L39" s="482"/>
      <c r="M39" s="485" t="str">
        <f>IF(ISERROR(F39/L39-1),"         /0",(F39/L39-1))</f>
        <v>         /0</v>
      </c>
      <c r="N39" s="483">
        <v>169.645</v>
      </c>
      <c r="O39" s="481">
        <v>192.411</v>
      </c>
      <c r="P39" s="482"/>
      <c r="Q39" s="481"/>
      <c r="R39" s="482">
        <f>SUM(N39:Q39)</f>
        <v>362.05600000000004</v>
      </c>
      <c r="S39" s="484">
        <f>R39/$R$9</f>
        <v>0.0026990317290019354</v>
      </c>
      <c r="T39" s="487">
        <v>0</v>
      </c>
      <c r="U39" s="481">
        <v>12.367</v>
      </c>
      <c r="V39" s="482"/>
      <c r="W39" s="481"/>
      <c r="X39" s="482">
        <f>SUM(T39:W39)</f>
        <v>12.367</v>
      </c>
      <c r="Y39" s="480" t="str">
        <f>IF(ISERROR(R39/X39-1),"         /0",IF(R39/X39&gt;5,"  *  ",(R39/X39-1)))</f>
        <v>  *  </v>
      </c>
    </row>
    <row r="40" spans="1:25" ht="18.75" customHeight="1">
      <c r="A40" s="486" t="s">
        <v>107</v>
      </c>
      <c r="B40" s="483">
        <v>58.971000000000004</v>
      </c>
      <c r="C40" s="481">
        <v>43.638</v>
      </c>
      <c r="D40" s="482">
        <v>0</v>
      </c>
      <c r="E40" s="554">
        <v>0</v>
      </c>
      <c r="F40" s="482">
        <f>SUM(B40:E40)</f>
        <v>102.60900000000001</v>
      </c>
      <c r="G40" s="484">
        <f>F40/$F$9</f>
        <v>0.0023044995652154576</v>
      </c>
      <c r="H40" s="483">
        <v>59.6</v>
      </c>
      <c r="I40" s="481">
        <v>40.488</v>
      </c>
      <c r="J40" s="482"/>
      <c r="K40" s="481"/>
      <c r="L40" s="482"/>
      <c r="M40" s="485" t="str">
        <f>IF(ISERROR(F40/L40-1),"         /0",(F40/L40-1))</f>
        <v>         /0</v>
      </c>
      <c r="N40" s="483">
        <v>170.82</v>
      </c>
      <c r="O40" s="481">
        <v>122.17899999999997</v>
      </c>
      <c r="P40" s="482"/>
      <c r="Q40" s="481"/>
      <c r="R40" s="482">
        <f>SUM(N40:Q40)</f>
        <v>292.99899999999997</v>
      </c>
      <c r="S40" s="484">
        <f>R40/$R$9</f>
        <v>0.0021842300571343603</v>
      </c>
      <c r="T40" s="487">
        <v>162.347</v>
      </c>
      <c r="U40" s="481">
        <v>115.72299999999998</v>
      </c>
      <c r="V40" s="482"/>
      <c r="W40" s="481"/>
      <c r="X40" s="482">
        <f>SUM(T40:W40)</f>
        <v>278.07</v>
      </c>
      <c r="Y40" s="480">
        <f>IF(ISERROR(R40/X40-1),"         /0",IF(R40/X40&gt;5,"  *  ",(R40/X40-1)))</f>
        <v>0.05368792030783598</v>
      </c>
    </row>
    <row r="41" spans="1:25" ht="18.75" customHeight="1">
      <c r="A41" s="486" t="s">
        <v>131</v>
      </c>
      <c r="B41" s="483">
        <v>0</v>
      </c>
      <c r="C41" s="481">
        <v>0</v>
      </c>
      <c r="D41" s="482">
        <v>0</v>
      </c>
      <c r="E41" s="554">
        <v>99.098</v>
      </c>
      <c r="F41" s="482">
        <f>SUM(B41:E41)</f>
        <v>99.098</v>
      </c>
      <c r="G41" s="484">
        <f>F41/$F$9</f>
        <v>0.002225645878175612</v>
      </c>
      <c r="H41" s="483"/>
      <c r="I41" s="481"/>
      <c r="J41" s="482"/>
      <c r="K41" s="481">
        <v>214.68400000000003</v>
      </c>
      <c r="L41" s="482"/>
      <c r="M41" s="485" t="str">
        <f>IF(ISERROR(F41/L41-1),"         /0",(F41/L41-1))</f>
        <v>         /0</v>
      </c>
      <c r="N41" s="483"/>
      <c r="O41" s="481"/>
      <c r="P41" s="482"/>
      <c r="Q41" s="481">
        <v>507.385</v>
      </c>
      <c r="R41" s="482">
        <f>SUM(N41:Q41)</f>
        <v>507.385</v>
      </c>
      <c r="S41" s="484">
        <f>R41/$R$9</f>
        <v>0.0037824209896249387</v>
      </c>
      <c r="T41" s="487"/>
      <c r="U41" s="481"/>
      <c r="V41" s="482"/>
      <c r="W41" s="481">
        <v>483.117</v>
      </c>
      <c r="X41" s="482">
        <f>SUM(T41:W41)</f>
        <v>483.117</v>
      </c>
      <c r="Y41" s="480">
        <f>IF(ISERROR(R41/X41-1),"         /0",IF(R41/X41&gt;5,"  *  ",(R41/X41-1)))</f>
        <v>0.05023213838469753</v>
      </c>
    </row>
    <row r="42" spans="1:25" ht="18.75" customHeight="1">
      <c r="A42" s="486" t="s">
        <v>124</v>
      </c>
      <c r="B42" s="483">
        <v>0</v>
      </c>
      <c r="C42" s="481">
        <v>95.344</v>
      </c>
      <c r="D42" s="482">
        <v>0</v>
      </c>
      <c r="E42" s="481">
        <v>0</v>
      </c>
      <c r="F42" s="482">
        <f>SUM(B42:E42)</f>
        <v>95.344</v>
      </c>
      <c r="G42" s="484">
        <f>F42/$F$9</f>
        <v>0.0021413346445818843</v>
      </c>
      <c r="H42" s="483"/>
      <c r="I42" s="481">
        <v>23.761</v>
      </c>
      <c r="J42" s="482"/>
      <c r="K42" s="481"/>
      <c r="L42" s="482"/>
      <c r="M42" s="485" t="str">
        <f>IF(ISERROR(F42/L42-1),"         /0",(F42/L42-1))</f>
        <v>         /0</v>
      </c>
      <c r="N42" s="483"/>
      <c r="O42" s="481">
        <v>120.899</v>
      </c>
      <c r="P42" s="482"/>
      <c r="Q42" s="481"/>
      <c r="R42" s="482">
        <f>SUM(N42:Q42)</f>
        <v>120.899</v>
      </c>
      <c r="S42" s="484">
        <f>R42/$R$9</f>
        <v>0.0009012700714933739</v>
      </c>
      <c r="T42" s="487"/>
      <c r="U42" s="481">
        <v>112.917</v>
      </c>
      <c r="V42" s="482"/>
      <c r="W42" s="481"/>
      <c r="X42" s="482">
        <f>SUM(T42:W42)</f>
        <v>112.917</v>
      </c>
      <c r="Y42" s="480">
        <f>IF(ISERROR(R42/X42-1),"         /0",IF(R42/X42&gt;5,"  *  ",(R42/X42-1)))</f>
        <v>0.07068909021670788</v>
      </c>
    </row>
    <row r="43" spans="1:25" ht="18.75" customHeight="1" thickBot="1">
      <c r="A43" s="486" t="s">
        <v>41</v>
      </c>
      <c r="B43" s="483">
        <v>62.804</v>
      </c>
      <c r="C43" s="481">
        <v>42.004999999999995</v>
      </c>
      <c r="D43" s="482">
        <v>0.22000000000000003</v>
      </c>
      <c r="E43" s="481">
        <v>18.636</v>
      </c>
      <c r="F43" s="482">
        <f>SUM(B43:E43)</f>
        <v>123.66499999999999</v>
      </c>
      <c r="G43" s="484">
        <f>F43/$F$9</f>
        <v>0.002777397097061364</v>
      </c>
      <c r="H43" s="483">
        <v>123.456</v>
      </c>
      <c r="I43" s="481">
        <v>75.711</v>
      </c>
      <c r="J43" s="482">
        <v>253.672</v>
      </c>
      <c r="K43" s="481">
        <v>209.009</v>
      </c>
      <c r="L43" s="482"/>
      <c r="M43" s="485" t="str">
        <f>IF(ISERROR(F43/L43-1),"         /0",(F43/L43-1))</f>
        <v>         /0</v>
      </c>
      <c r="N43" s="483">
        <v>151.546</v>
      </c>
      <c r="O43" s="481">
        <v>156.359</v>
      </c>
      <c r="P43" s="482">
        <v>0.401</v>
      </c>
      <c r="Q43" s="481">
        <v>121.32400000000001</v>
      </c>
      <c r="R43" s="482">
        <f>SUM(N43:Q43)</f>
        <v>429.63</v>
      </c>
      <c r="S43" s="484">
        <f>R43/$R$9</f>
        <v>0.003202778028070523</v>
      </c>
      <c r="T43" s="487">
        <v>162.35299999999998</v>
      </c>
      <c r="U43" s="481">
        <v>266.737</v>
      </c>
      <c r="V43" s="482">
        <v>441.339</v>
      </c>
      <c r="W43" s="481">
        <v>440.16299999999995</v>
      </c>
      <c r="X43" s="482">
        <f>SUM(T43:W43)</f>
        <v>1310.592</v>
      </c>
      <c r="Y43" s="480">
        <f>IF(ISERROR(R43/X43-1),"         /0",IF(R43/X43&gt;5,"  *  ",(R43/X43-1)))</f>
        <v>-0.6721863096982128</v>
      </c>
    </row>
    <row r="44" spans="1:25" s="472" customFormat="1" ht="18.75" customHeight="1">
      <c r="A44" s="479" t="s">
        <v>223</v>
      </c>
      <c r="B44" s="476">
        <f>SUM(B45:B54)</f>
        <v>2788.1000000000004</v>
      </c>
      <c r="C44" s="475">
        <f>SUM(C45:C54)</f>
        <v>1156.1750000000002</v>
      </c>
      <c r="D44" s="474">
        <f>SUM(D45:D54)</f>
        <v>365.23</v>
      </c>
      <c r="E44" s="475">
        <f>SUM(E45:E54)</f>
        <v>37.06</v>
      </c>
      <c r="F44" s="474">
        <f>SUM(B44:E44)</f>
        <v>4346.565000000001</v>
      </c>
      <c r="G44" s="477">
        <f>F44/$F$9</f>
        <v>0.09761967422624457</v>
      </c>
      <c r="H44" s="476">
        <f>SUM(H45:H54)</f>
        <v>3270.7369999999996</v>
      </c>
      <c r="I44" s="475">
        <f>SUM(I45:I54)</f>
        <v>949.597</v>
      </c>
      <c r="J44" s="474">
        <f>SUM(J45:J54)</f>
        <v>72.478</v>
      </c>
      <c r="K44" s="475">
        <f>SUM(K45:K54)</f>
        <v>72.066</v>
      </c>
      <c r="L44" s="474">
        <f>SUM(H44:K44)</f>
        <v>4364.878</v>
      </c>
      <c r="M44" s="478">
        <f>IF(ISERROR(F44/L44-1),"         /0",(F44/L44-1))</f>
        <v>-0.004195535362041758</v>
      </c>
      <c r="N44" s="476">
        <f>SUM(N45:N54)</f>
        <v>7229.124</v>
      </c>
      <c r="O44" s="475">
        <f>SUM(O45:O54)</f>
        <v>3550.1789999999996</v>
      </c>
      <c r="P44" s="474">
        <f>SUM(P45:P54)</f>
        <v>768.2980000000001</v>
      </c>
      <c r="Q44" s="475">
        <f>SUM(Q45:Q54)</f>
        <v>65.512</v>
      </c>
      <c r="R44" s="474">
        <f>SUM(N44:Q44)</f>
        <v>11613.113000000001</v>
      </c>
      <c r="S44" s="477">
        <f>R44/$R$9</f>
        <v>0.08657268615762438</v>
      </c>
      <c r="T44" s="476">
        <f>SUM(T45:T54)</f>
        <v>8953.357999999998</v>
      </c>
      <c r="U44" s="475">
        <f>SUM(U45:U54)</f>
        <v>2491.926</v>
      </c>
      <c r="V44" s="474">
        <f>SUM(V45:V54)</f>
        <v>179.176</v>
      </c>
      <c r="W44" s="475">
        <f>SUM(W45:W54)</f>
        <v>134.724</v>
      </c>
      <c r="X44" s="474">
        <f>SUM(T44:W44)</f>
        <v>11759.183999999997</v>
      </c>
      <c r="Y44" s="473">
        <f>IF(ISERROR(R44/X44-1),"         /0",IF(R44/X44&gt;5,"  *  ",(R44/X44-1)))</f>
        <v>-0.012421865326709414</v>
      </c>
    </row>
    <row r="45" spans="1:25" ht="18.75" customHeight="1">
      <c r="A45" s="486" t="s">
        <v>126</v>
      </c>
      <c r="B45" s="483">
        <v>1253.981</v>
      </c>
      <c r="C45" s="481">
        <v>0</v>
      </c>
      <c r="D45" s="482">
        <v>0</v>
      </c>
      <c r="E45" s="481">
        <v>0</v>
      </c>
      <c r="F45" s="482">
        <f>SUM(B45:E45)</f>
        <v>1253.981</v>
      </c>
      <c r="G45" s="484">
        <f>F45/$F$9</f>
        <v>0.028163208581006</v>
      </c>
      <c r="H45" s="483">
        <v>1617.232</v>
      </c>
      <c r="I45" s="481"/>
      <c r="J45" s="482"/>
      <c r="K45" s="481"/>
      <c r="L45" s="482">
        <f>SUM(H45:K45)</f>
        <v>1617.232</v>
      </c>
      <c r="M45" s="485">
        <f>IF(ISERROR(F45/L45-1),"         /0",(F45/L45-1))</f>
        <v>-0.22461279519574184</v>
      </c>
      <c r="N45" s="483">
        <v>2674.847</v>
      </c>
      <c r="O45" s="481">
        <v>355.403</v>
      </c>
      <c r="P45" s="482"/>
      <c r="Q45" s="481"/>
      <c r="R45" s="482">
        <f>SUM(N45:Q45)</f>
        <v>3030.25</v>
      </c>
      <c r="S45" s="484">
        <f>R45/$R$9</f>
        <v>0.02258971235612202</v>
      </c>
      <c r="T45" s="483">
        <v>4875.840999999999</v>
      </c>
      <c r="U45" s="481"/>
      <c r="V45" s="482"/>
      <c r="W45" s="481"/>
      <c r="X45" s="465">
        <f>SUM(T45:W45)</f>
        <v>4875.840999999999</v>
      </c>
      <c r="Y45" s="480">
        <f>IF(ISERROR(R45/X45-1),"         /0",IF(R45/X45&gt;5,"  *  ",(R45/X45-1)))</f>
        <v>-0.3785174701143863</v>
      </c>
    </row>
    <row r="46" spans="1:25" ht="18.75" customHeight="1">
      <c r="A46" s="486" t="s">
        <v>112</v>
      </c>
      <c r="B46" s="483">
        <v>194.601</v>
      </c>
      <c r="C46" s="481">
        <v>535.464</v>
      </c>
      <c r="D46" s="482">
        <v>0</v>
      </c>
      <c r="E46" s="481">
        <v>0</v>
      </c>
      <c r="F46" s="482">
        <f>SUM(B46:E46)</f>
        <v>730.065</v>
      </c>
      <c r="G46" s="484">
        <f>F46/$F$9</f>
        <v>0.016396558538520237</v>
      </c>
      <c r="H46" s="483">
        <v>184.955</v>
      </c>
      <c r="I46" s="481">
        <v>335.005</v>
      </c>
      <c r="J46" s="482"/>
      <c r="K46" s="481"/>
      <c r="L46" s="482">
        <f>SUM(H46:K46)</f>
        <v>519.96</v>
      </c>
      <c r="M46" s="485">
        <f>IF(ISERROR(F46/L46-1),"         /0",(F46/L46-1))</f>
        <v>0.4040791599353797</v>
      </c>
      <c r="N46" s="483">
        <v>563.809</v>
      </c>
      <c r="O46" s="481">
        <v>1472.234</v>
      </c>
      <c r="P46" s="482"/>
      <c r="Q46" s="481"/>
      <c r="R46" s="482">
        <f>SUM(N46:Q46)</f>
        <v>2036.043</v>
      </c>
      <c r="S46" s="484">
        <f>R46/$R$9</f>
        <v>0.01517816210368641</v>
      </c>
      <c r="T46" s="483">
        <v>429.00700000000006</v>
      </c>
      <c r="U46" s="481">
        <v>952.8829999999999</v>
      </c>
      <c r="V46" s="482"/>
      <c r="W46" s="481"/>
      <c r="X46" s="465">
        <f>SUM(T46:W46)</f>
        <v>1381.8899999999999</v>
      </c>
      <c r="Y46" s="480">
        <f>IF(ISERROR(R46/X46-1),"         /0",IF(R46/X46&gt;5,"  *  ",(R46/X46-1)))</f>
        <v>0.47337559429477016</v>
      </c>
    </row>
    <row r="47" spans="1:25" ht="18.75" customHeight="1">
      <c r="A47" s="486" t="s">
        <v>129</v>
      </c>
      <c r="B47" s="483">
        <v>608.581</v>
      </c>
      <c r="C47" s="481">
        <v>0</v>
      </c>
      <c r="D47" s="482">
        <v>0</v>
      </c>
      <c r="E47" s="481">
        <v>0</v>
      </c>
      <c r="F47" s="482">
        <f>SUM(B47:E47)</f>
        <v>608.581</v>
      </c>
      <c r="G47" s="484">
        <f>F47/$F$9</f>
        <v>0.013668144606207919</v>
      </c>
      <c r="H47" s="483">
        <v>804.129</v>
      </c>
      <c r="I47" s="481"/>
      <c r="J47" s="482"/>
      <c r="K47" s="481"/>
      <c r="L47" s="482">
        <f>SUM(H47:K47)</f>
        <v>804.129</v>
      </c>
      <c r="M47" s="485">
        <f>IF(ISERROR(F47/L47-1),"         /0",(F47/L47-1))</f>
        <v>-0.24317988780407118</v>
      </c>
      <c r="N47" s="483">
        <v>1758.408</v>
      </c>
      <c r="O47" s="481"/>
      <c r="P47" s="482"/>
      <c r="Q47" s="481"/>
      <c r="R47" s="482">
        <f>SUM(N47:Q47)</f>
        <v>1758.408</v>
      </c>
      <c r="S47" s="484">
        <f>R47/$R$9</f>
        <v>0.013108466603317813</v>
      </c>
      <c r="T47" s="483">
        <v>1596.685</v>
      </c>
      <c r="U47" s="481"/>
      <c r="V47" s="482"/>
      <c r="W47" s="481"/>
      <c r="X47" s="465">
        <f>SUM(T47:W47)</f>
        <v>1596.685</v>
      </c>
      <c r="Y47" s="480">
        <f>IF(ISERROR(R47/X47-1),"         /0",IF(R47/X47&gt;5,"  *  ",(R47/X47-1)))</f>
        <v>0.1012867284404877</v>
      </c>
    </row>
    <row r="48" spans="1:25" ht="18.75" customHeight="1">
      <c r="A48" s="486" t="s">
        <v>70</v>
      </c>
      <c r="B48" s="483">
        <v>359.694</v>
      </c>
      <c r="C48" s="481">
        <v>56.92100000000001</v>
      </c>
      <c r="D48" s="482">
        <v>0</v>
      </c>
      <c r="E48" s="481">
        <v>0</v>
      </c>
      <c r="F48" s="482">
        <f>SUM(B48:E48)</f>
        <v>416.615</v>
      </c>
      <c r="G48" s="484">
        <f>F48/$F$9</f>
        <v>0.009356772664797803</v>
      </c>
      <c r="H48" s="483">
        <v>206.689</v>
      </c>
      <c r="I48" s="481">
        <v>243.709</v>
      </c>
      <c r="J48" s="482">
        <v>0</v>
      </c>
      <c r="K48" s="481"/>
      <c r="L48" s="482">
        <f>SUM(H48:K48)</f>
        <v>450.398</v>
      </c>
      <c r="M48" s="485">
        <f>IF(ISERROR(F48/L48-1),"         /0",(F48/L48-1))</f>
        <v>-0.07500699381435982</v>
      </c>
      <c r="N48" s="483">
        <v>947.8909999999998</v>
      </c>
      <c r="O48" s="481">
        <v>275.90099999999995</v>
      </c>
      <c r="P48" s="482">
        <v>0</v>
      </c>
      <c r="Q48" s="481"/>
      <c r="R48" s="482">
        <f>SUM(N48:Q48)</f>
        <v>1223.792</v>
      </c>
      <c r="S48" s="484">
        <f>R48/$R$9</f>
        <v>0.009123045710328612</v>
      </c>
      <c r="T48" s="483">
        <v>563.952</v>
      </c>
      <c r="U48" s="481">
        <v>559.4459999999999</v>
      </c>
      <c r="V48" s="482">
        <v>0</v>
      </c>
      <c r="W48" s="481"/>
      <c r="X48" s="465">
        <f>SUM(T48:W48)</f>
        <v>1123.398</v>
      </c>
      <c r="Y48" s="480">
        <f>IF(ISERROR(R48/X48-1),"         /0",IF(R48/X48&gt;5,"  *  ",(R48/X48-1)))</f>
        <v>0.08936636882031124</v>
      </c>
    </row>
    <row r="49" spans="1:25" ht="18.75" customHeight="1">
      <c r="A49" s="486" t="s">
        <v>121</v>
      </c>
      <c r="B49" s="483">
        <v>0</v>
      </c>
      <c r="C49" s="481">
        <v>0</v>
      </c>
      <c r="D49" s="482">
        <v>365.23</v>
      </c>
      <c r="E49" s="481">
        <v>37.06</v>
      </c>
      <c r="F49" s="482">
        <f>SUM(B49:E49)</f>
        <v>402.29</v>
      </c>
      <c r="G49" s="484">
        <f>F49/$F$9</f>
        <v>0.009035046926590518</v>
      </c>
      <c r="H49" s="483"/>
      <c r="I49" s="481"/>
      <c r="J49" s="482">
        <v>72.428</v>
      </c>
      <c r="K49" s="481">
        <v>72.066</v>
      </c>
      <c r="L49" s="482">
        <f>SUM(H49:K49)</f>
        <v>144.494</v>
      </c>
      <c r="M49" s="485">
        <f>IF(ISERROR(F49/L49-1),"         /0",(F49/L49-1))</f>
        <v>1.7841294448212386</v>
      </c>
      <c r="N49" s="483"/>
      <c r="O49" s="481"/>
      <c r="P49" s="482">
        <v>768.2080000000001</v>
      </c>
      <c r="Q49" s="481">
        <v>65.432</v>
      </c>
      <c r="R49" s="482">
        <f>SUM(N49:Q49)</f>
        <v>833.6400000000001</v>
      </c>
      <c r="S49" s="484">
        <f>R49/$R$9</f>
        <v>0.006214565731724301</v>
      </c>
      <c r="T49" s="483"/>
      <c r="U49" s="481"/>
      <c r="V49" s="482">
        <v>179.12599999999998</v>
      </c>
      <c r="W49" s="481">
        <v>134.724</v>
      </c>
      <c r="X49" s="465">
        <f>SUM(T49:W49)</f>
        <v>313.84999999999997</v>
      </c>
      <c r="Y49" s="480">
        <f>IF(ISERROR(R49/X49-1),"         /0",IF(R49/X49&gt;5,"  *  ",(R49/X49-1)))</f>
        <v>1.6561733312091769</v>
      </c>
    </row>
    <row r="50" spans="1:25" ht="18.75" customHeight="1">
      <c r="A50" s="486" t="s">
        <v>119</v>
      </c>
      <c r="B50" s="483">
        <v>255.907</v>
      </c>
      <c r="C50" s="481">
        <v>70.643</v>
      </c>
      <c r="D50" s="482">
        <v>0</v>
      </c>
      <c r="E50" s="481">
        <v>0</v>
      </c>
      <c r="F50" s="482">
        <f>SUM(B50:E50)</f>
        <v>326.55</v>
      </c>
      <c r="G50" s="484">
        <f>F50/$F$9</f>
        <v>0.007333999288767142</v>
      </c>
      <c r="H50" s="483">
        <v>366.366</v>
      </c>
      <c r="I50" s="481">
        <v>71.854</v>
      </c>
      <c r="J50" s="482"/>
      <c r="K50" s="481"/>
      <c r="L50" s="482">
        <f>SUM(H50:K50)</f>
        <v>438.21999999999997</v>
      </c>
      <c r="M50" s="485">
        <f>IF(ISERROR(F50/L50-1),"         /0",(F50/L50-1))</f>
        <v>-0.2548263429327734</v>
      </c>
      <c r="N50" s="483">
        <v>822.663</v>
      </c>
      <c r="O50" s="481">
        <v>190.602</v>
      </c>
      <c r="P50" s="482"/>
      <c r="Q50" s="481"/>
      <c r="R50" s="482">
        <f>SUM(N50:Q50)</f>
        <v>1013.265</v>
      </c>
      <c r="S50" s="484">
        <f>R50/$R$9</f>
        <v>0.0075536226022691125</v>
      </c>
      <c r="T50" s="483">
        <v>1105.501</v>
      </c>
      <c r="U50" s="481">
        <v>218.41199999999998</v>
      </c>
      <c r="V50" s="482"/>
      <c r="W50" s="481"/>
      <c r="X50" s="465">
        <f>SUM(T50:W50)</f>
        <v>1323.913</v>
      </c>
      <c r="Y50" s="480">
        <f>IF(ISERROR(R50/X50-1),"         /0",IF(R50/X50&gt;5,"  *  ",(R50/X50-1)))</f>
        <v>-0.23464381722968197</v>
      </c>
    </row>
    <row r="51" spans="1:25" ht="18.75" customHeight="1">
      <c r="A51" s="486" t="s">
        <v>105</v>
      </c>
      <c r="B51" s="483">
        <v>11.007</v>
      </c>
      <c r="C51" s="481">
        <v>273.524</v>
      </c>
      <c r="D51" s="482">
        <v>0</v>
      </c>
      <c r="E51" s="481">
        <v>0</v>
      </c>
      <c r="F51" s="482">
        <f>SUM(B51:E51)</f>
        <v>284.531</v>
      </c>
      <c r="G51" s="484">
        <f>F51/$F$9</f>
        <v>0.006390292915731752</v>
      </c>
      <c r="H51" s="483">
        <v>23.665</v>
      </c>
      <c r="I51" s="481">
        <v>299.029</v>
      </c>
      <c r="J51" s="482"/>
      <c r="K51" s="481"/>
      <c r="L51" s="482">
        <f>SUM(H51:K51)</f>
        <v>322.694</v>
      </c>
      <c r="M51" s="485">
        <f>IF(ISERROR(F51/L51-1),"         /0",(F51/L51-1))</f>
        <v>-0.11826374212101876</v>
      </c>
      <c r="N51" s="483">
        <v>42.169</v>
      </c>
      <c r="O51" s="481">
        <v>765.437</v>
      </c>
      <c r="P51" s="482"/>
      <c r="Q51" s="481"/>
      <c r="R51" s="482">
        <f>SUM(N51:Q51)</f>
        <v>807.606</v>
      </c>
      <c r="S51" s="484">
        <f>R51/$R$9</f>
        <v>0.006020489146795901</v>
      </c>
      <c r="T51" s="483">
        <v>68.461</v>
      </c>
      <c r="U51" s="481">
        <v>733.385</v>
      </c>
      <c r="V51" s="482"/>
      <c r="W51" s="481"/>
      <c r="X51" s="465">
        <f>SUM(T51:W51)</f>
        <v>801.846</v>
      </c>
      <c r="Y51" s="480">
        <f>IF(ISERROR(R51/X51-1),"         /0",IF(R51/X51&gt;5,"  *  ",(R51/X51-1)))</f>
        <v>0.007183424248546455</v>
      </c>
    </row>
    <row r="52" spans="1:25" ht="18.75" customHeight="1">
      <c r="A52" s="486" t="s">
        <v>104</v>
      </c>
      <c r="B52" s="483">
        <v>32.077</v>
      </c>
      <c r="C52" s="481">
        <v>219.623</v>
      </c>
      <c r="D52" s="482">
        <v>0</v>
      </c>
      <c r="E52" s="481">
        <v>0</v>
      </c>
      <c r="F52" s="482">
        <f>SUM(B52:E52)</f>
        <v>251.7</v>
      </c>
      <c r="G52" s="484">
        <f>F52/$F$9</f>
        <v>0.0056529401959353525</v>
      </c>
      <c r="H52" s="483"/>
      <c r="I52" s="481"/>
      <c r="J52" s="482"/>
      <c r="K52" s="481"/>
      <c r="L52" s="482">
        <f>SUM(H52:K52)</f>
        <v>0</v>
      </c>
      <c r="M52" s="485" t="str">
        <f>IF(ISERROR(F52/L52-1),"         /0",(F52/L52-1))</f>
        <v>         /0</v>
      </c>
      <c r="N52" s="483">
        <v>181.15699999999998</v>
      </c>
      <c r="O52" s="481">
        <v>490.602</v>
      </c>
      <c r="P52" s="482"/>
      <c r="Q52" s="481"/>
      <c r="R52" s="482">
        <f>SUM(N52:Q52)</f>
        <v>671.759</v>
      </c>
      <c r="S52" s="484">
        <f>R52/$R$9</f>
        <v>0.005007785688519486</v>
      </c>
      <c r="T52" s="483"/>
      <c r="U52" s="481"/>
      <c r="V52" s="482"/>
      <c r="W52" s="481"/>
      <c r="X52" s="465">
        <f>SUM(T52:W52)</f>
        <v>0</v>
      </c>
      <c r="Y52" s="480" t="str">
        <f>IF(ISERROR(R52/X52-1),"         /0",IF(R52/X52&gt;5,"  *  ",(R52/X52-1)))</f>
        <v>         /0</v>
      </c>
    </row>
    <row r="53" spans="1:25" ht="18.75" customHeight="1">
      <c r="A53" s="486" t="s">
        <v>113</v>
      </c>
      <c r="B53" s="483">
        <v>50.76</v>
      </c>
      <c r="C53" s="481">
        <v>0</v>
      </c>
      <c r="D53" s="482">
        <v>0</v>
      </c>
      <c r="E53" s="481">
        <v>0</v>
      </c>
      <c r="F53" s="482">
        <f>SUM(B53:E53)</f>
        <v>50.76</v>
      </c>
      <c r="G53" s="484">
        <f>F53/$F$9</f>
        <v>0.0011400208356999544</v>
      </c>
      <c r="H53" s="483">
        <v>56.845000000000006</v>
      </c>
      <c r="I53" s="481"/>
      <c r="J53" s="482"/>
      <c r="K53" s="481"/>
      <c r="L53" s="482">
        <f>SUM(H53:K53)</f>
        <v>56.845000000000006</v>
      </c>
      <c r="M53" s="485" t="s">
        <v>136</v>
      </c>
      <c r="N53" s="483">
        <v>193.57799999999995</v>
      </c>
      <c r="O53" s="481"/>
      <c r="P53" s="482"/>
      <c r="Q53" s="481"/>
      <c r="R53" s="482">
        <f>SUM(N53:Q53)</f>
        <v>193.57799999999995</v>
      </c>
      <c r="S53" s="484">
        <f>R53/$R$9</f>
        <v>0.0014430727954701384</v>
      </c>
      <c r="T53" s="483">
        <v>281.01099999999997</v>
      </c>
      <c r="U53" s="481"/>
      <c r="V53" s="482"/>
      <c r="W53" s="481"/>
      <c r="X53" s="465">
        <f>SUM(T53:W53)</f>
        <v>281.01099999999997</v>
      </c>
      <c r="Y53" s="480">
        <f>IF(ISERROR(R53/X53-1),"         /0",IF(R53/X53&gt;5,"  *  ",(R53/X53-1)))</f>
        <v>-0.31113728644074445</v>
      </c>
    </row>
    <row r="54" spans="1:25" ht="18.75" customHeight="1" thickBot="1">
      <c r="A54" s="486" t="s">
        <v>41</v>
      </c>
      <c r="B54" s="483">
        <v>21.492</v>
      </c>
      <c r="C54" s="481">
        <v>0</v>
      </c>
      <c r="D54" s="482">
        <v>0</v>
      </c>
      <c r="E54" s="481">
        <v>0</v>
      </c>
      <c r="F54" s="482">
        <f>SUM(B54:E54)</f>
        <v>21.492</v>
      </c>
      <c r="G54" s="484">
        <f>F54/$F$9</f>
        <v>0.00048268967298785307</v>
      </c>
      <c r="H54" s="483">
        <v>10.856</v>
      </c>
      <c r="I54" s="481">
        <v>0</v>
      </c>
      <c r="J54" s="482">
        <v>0.05</v>
      </c>
      <c r="K54" s="481">
        <v>0</v>
      </c>
      <c r="L54" s="482">
        <f>SUM(H54:K54)</f>
        <v>10.906</v>
      </c>
      <c r="M54" s="485">
        <f>IF(ISERROR(F54/L54-1),"         /0",(F54/L54-1))</f>
        <v>0.9706583532000734</v>
      </c>
      <c r="N54" s="483">
        <v>44.602000000000004</v>
      </c>
      <c r="O54" s="481">
        <v>0</v>
      </c>
      <c r="P54" s="482">
        <v>0.09</v>
      </c>
      <c r="Q54" s="481">
        <v>0.08</v>
      </c>
      <c r="R54" s="482">
        <f>SUM(N54:Q54)</f>
        <v>44.772000000000006</v>
      </c>
      <c r="S54" s="484">
        <f>R54/$R$9</f>
        <v>0.00033376341939057673</v>
      </c>
      <c r="T54" s="483">
        <v>32.900000000000006</v>
      </c>
      <c r="U54" s="481">
        <v>27.8</v>
      </c>
      <c r="V54" s="482">
        <v>0.05</v>
      </c>
      <c r="W54" s="481">
        <v>0</v>
      </c>
      <c r="X54" s="465">
        <f>SUM(T54:W54)</f>
        <v>60.75</v>
      </c>
      <c r="Y54" s="480">
        <f>IF(ISERROR(R54/X54-1),"         /0",IF(R54/X54&gt;5,"  *  ",(R54/X54-1)))</f>
        <v>-0.2630123456790122</v>
      </c>
    </row>
    <row r="55" spans="1:25" s="472" customFormat="1" ht="18.75" customHeight="1">
      <c r="A55" s="479" t="s">
        <v>212</v>
      </c>
      <c r="B55" s="476">
        <f>SUM(B56:B67)</f>
        <v>2869.08</v>
      </c>
      <c r="C55" s="475">
        <f>SUM(C56:C67)</f>
        <v>2330.898</v>
      </c>
      <c r="D55" s="474">
        <f>SUM(D56:D67)</f>
        <v>0.81</v>
      </c>
      <c r="E55" s="475">
        <f>SUM(E56:E67)</f>
        <v>0.335</v>
      </c>
      <c r="F55" s="474">
        <f>SUM(B55:E55)</f>
        <v>5201.1230000000005</v>
      </c>
      <c r="G55" s="477">
        <f>F55/$F$9</f>
        <v>0.11681222594638012</v>
      </c>
      <c r="H55" s="476">
        <f>SUM(H56:H67)</f>
        <v>2452.017</v>
      </c>
      <c r="I55" s="475">
        <f>SUM(I56:I67)</f>
        <v>1910.8669999999995</v>
      </c>
      <c r="J55" s="474">
        <f>SUM(J56:J67)</f>
        <v>0.132</v>
      </c>
      <c r="K55" s="475">
        <f>SUM(K56:K67)</f>
        <v>83.99000000000001</v>
      </c>
      <c r="L55" s="474">
        <f>SUM(H55:K55)</f>
        <v>4447.0059999999985</v>
      </c>
      <c r="M55" s="478">
        <f>IF(ISERROR(F55/L55-1),"         /0",(F55/L55-1))</f>
        <v>0.16957858838058737</v>
      </c>
      <c r="N55" s="476">
        <f>SUM(N56:N67)</f>
        <v>8201.411</v>
      </c>
      <c r="O55" s="475">
        <f>SUM(O56:O67)</f>
        <v>6117.192999999999</v>
      </c>
      <c r="P55" s="474">
        <f>SUM(P56:P67)</f>
        <v>1.373</v>
      </c>
      <c r="Q55" s="475">
        <f>SUM(Q56:Q67)</f>
        <v>0.335</v>
      </c>
      <c r="R55" s="474">
        <f>SUM(N55:Q55)</f>
        <v>14320.311999999998</v>
      </c>
      <c r="S55" s="477">
        <f>R55/$R$9</f>
        <v>0.10675413874430241</v>
      </c>
      <c r="T55" s="476">
        <f>SUM(T56:T67)</f>
        <v>5931.485</v>
      </c>
      <c r="U55" s="475">
        <f>SUM(U56:U67)</f>
        <v>4770.43</v>
      </c>
      <c r="V55" s="474">
        <f>SUM(V56:V67)</f>
        <v>1.7650000000000001</v>
      </c>
      <c r="W55" s="475">
        <f>SUM(W56:W67)</f>
        <v>84.64500000000001</v>
      </c>
      <c r="X55" s="474">
        <f>SUM(T55:W55)</f>
        <v>10788.325</v>
      </c>
      <c r="Y55" s="473">
        <f>IF(ISERROR(R55/X55-1),"         /0",IF(R55/X55&gt;5,"  *  ",(R55/X55-1)))</f>
        <v>0.32738974771338425</v>
      </c>
    </row>
    <row r="56" spans="1:25" s="456" customFormat="1" ht="18.75" customHeight="1">
      <c r="A56" s="471" t="s">
        <v>84</v>
      </c>
      <c r="B56" s="469">
        <v>837.911</v>
      </c>
      <c r="C56" s="466">
        <v>732.494</v>
      </c>
      <c r="D56" s="465">
        <v>0</v>
      </c>
      <c r="E56" s="466">
        <v>0</v>
      </c>
      <c r="F56" s="465">
        <f>SUM(B56:E56)</f>
        <v>1570.405</v>
      </c>
      <c r="G56" s="468">
        <f>F56/$F$9</f>
        <v>0.03526978763765538</v>
      </c>
      <c r="H56" s="469">
        <v>890.059</v>
      </c>
      <c r="I56" s="466">
        <v>867.104</v>
      </c>
      <c r="J56" s="465"/>
      <c r="K56" s="466"/>
      <c r="L56" s="465">
        <f>SUM(H56:K56)</f>
        <v>1757.163</v>
      </c>
      <c r="M56" s="470">
        <f>IF(ISERROR(F56/L56-1),"         /0",(F56/L56-1))</f>
        <v>-0.10628382227488287</v>
      </c>
      <c r="N56" s="469">
        <v>2714.828</v>
      </c>
      <c r="O56" s="466">
        <v>2217.7319999999995</v>
      </c>
      <c r="P56" s="465"/>
      <c r="Q56" s="466"/>
      <c r="R56" s="465">
        <f>SUM(N56:Q56)</f>
        <v>4932.5599999999995</v>
      </c>
      <c r="S56" s="468">
        <f>R56/$R$9</f>
        <v>0.03677093031245383</v>
      </c>
      <c r="T56" s="467">
        <v>2262.172</v>
      </c>
      <c r="U56" s="466">
        <v>2019.462</v>
      </c>
      <c r="V56" s="465"/>
      <c r="W56" s="466"/>
      <c r="X56" s="465">
        <f>SUM(T56:W56)</f>
        <v>4281.634</v>
      </c>
      <c r="Y56" s="464">
        <f>IF(ISERROR(R56/X56-1),"         /0",IF(R56/X56&gt;5,"  *  ",(R56/X56-1)))</f>
        <v>0.15202747362338753</v>
      </c>
    </row>
    <row r="57" spans="1:25" s="456" customFormat="1" ht="18.75" customHeight="1">
      <c r="A57" s="471" t="s">
        <v>83</v>
      </c>
      <c r="B57" s="469">
        <v>385.625</v>
      </c>
      <c r="C57" s="466">
        <v>492.558</v>
      </c>
      <c r="D57" s="465">
        <v>0</v>
      </c>
      <c r="E57" s="466">
        <v>0</v>
      </c>
      <c r="F57" s="465">
        <f>SUM(B57:E57)</f>
        <v>878.183</v>
      </c>
      <c r="G57" s="468">
        <f>F57/$F$9</f>
        <v>0.019723146523985286</v>
      </c>
      <c r="H57" s="469">
        <v>325.434</v>
      </c>
      <c r="I57" s="466">
        <v>422.279</v>
      </c>
      <c r="J57" s="465"/>
      <c r="K57" s="466"/>
      <c r="L57" s="465">
        <f>SUM(H57:K57)</f>
        <v>747.713</v>
      </c>
      <c r="M57" s="470">
        <f>IF(ISERROR(F57/L57-1),"         /0",(F57/L57-1))</f>
        <v>0.1744920845297595</v>
      </c>
      <c r="N57" s="469">
        <v>1146.57</v>
      </c>
      <c r="O57" s="466">
        <v>1193.985</v>
      </c>
      <c r="P57" s="465"/>
      <c r="Q57" s="466"/>
      <c r="R57" s="465">
        <f>SUM(N57:Q57)</f>
        <v>2340.555</v>
      </c>
      <c r="S57" s="468">
        <f>R57/$R$9</f>
        <v>0.017448218531039738</v>
      </c>
      <c r="T57" s="467">
        <v>738.4490000000001</v>
      </c>
      <c r="U57" s="466">
        <v>867.632</v>
      </c>
      <c r="V57" s="465"/>
      <c r="W57" s="466"/>
      <c r="X57" s="465">
        <f>SUM(T57:W57)</f>
        <v>1606.0810000000001</v>
      </c>
      <c r="Y57" s="464">
        <f>IF(ISERROR(R57/X57-1),"         /0",IF(R57/X57&gt;5,"  *  ",(R57/X57-1)))</f>
        <v>0.45730819304879367</v>
      </c>
    </row>
    <row r="58" spans="1:25" s="456" customFormat="1" ht="18.75" customHeight="1">
      <c r="A58" s="471" t="s">
        <v>122</v>
      </c>
      <c r="B58" s="469">
        <v>490.931</v>
      </c>
      <c r="C58" s="466">
        <v>333.34499999999997</v>
      </c>
      <c r="D58" s="465">
        <v>0</v>
      </c>
      <c r="E58" s="466">
        <v>0</v>
      </c>
      <c r="F58" s="465">
        <f>SUM(B58:E58)</f>
        <v>824.276</v>
      </c>
      <c r="G58" s="468">
        <f>F58/$F$9</f>
        <v>0.01851244709155665</v>
      </c>
      <c r="H58" s="469">
        <v>304.07</v>
      </c>
      <c r="I58" s="466">
        <v>100.883</v>
      </c>
      <c r="J58" s="465"/>
      <c r="K58" s="466"/>
      <c r="L58" s="465">
        <f>SUM(H58:K58)</f>
        <v>404.953</v>
      </c>
      <c r="M58" s="470">
        <f>IF(ISERROR(F58/L58-1),"         /0",(F58/L58-1))</f>
        <v>1.035485599563406</v>
      </c>
      <c r="N58" s="469">
        <v>1325.853</v>
      </c>
      <c r="O58" s="466">
        <v>789.5849999999999</v>
      </c>
      <c r="P58" s="465"/>
      <c r="Q58" s="466"/>
      <c r="R58" s="465">
        <f>SUM(N58:Q58)</f>
        <v>2115.438</v>
      </c>
      <c r="S58" s="468">
        <f>R58/$R$9</f>
        <v>0.01577003083151887</v>
      </c>
      <c r="T58" s="467">
        <v>511.519</v>
      </c>
      <c r="U58" s="466">
        <v>389.89799999999997</v>
      </c>
      <c r="V58" s="465"/>
      <c r="W58" s="466"/>
      <c r="X58" s="465">
        <f>SUM(T58:W58)</f>
        <v>901.4169999999999</v>
      </c>
      <c r="Y58" s="464">
        <f>IF(ISERROR(R58/X58-1),"         /0",IF(R58/X58&gt;5,"  *  ",(R58/X58-1)))</f>
        <v>1.3467917733967747</v>
      </c>
    </row>
    <row r="59" spans="1:25" s="456" customFormat="1" ht="18.75" customHeight="1">
      <c r="A59" s="471" t="s">
        <v>86</v>
      </c>
      <c r="B59" s="469">
        <v>240.914</v>
      </c>
      <c r="C59" s="466">
        <v>211.56400000000002</v>
      </c>
      <c r="D59" s="465">
        <v>0</v>
      </c>
      <c r="E59" s="466">
        <v>0</v>
      </c>
      <c r="F59" s="465">
        <f>SUM(B59:E59)</f>
        <v>452.478</v>
      </c>
      <c r="G59" s="468">
        <f>F59/$F$9</f>
        <v>0.010162221191801497</v>
      </c>
      <c r="H59" s="469">
        <v>256.918</v>
      </c>
      <c r="I59" s="466">
        <v>283.185</v>
      </c>
      <c r="J59" s="465"/>
      <c r="K59" s="466"/>
      <c r="L59" s="465">
        <f>SUM(H59:K59)</f>
        <v>540.1030000000001</v>
      </c>
      <c r="M59" s="470">
        <f>IF(ISERROR(F59/L59-1),"         /0",(F59/L59-1))</f>
        <v>-0.16223757320362975</v>
      </c>
      <c r="N59" s="469">
        <v>657.732</v>
      </c>
      <c r="O59" s="466">
        <v>531.852</v>
      </c>
      <c r="P59" s="465"/>
      <c r="Q59" s="466"/>
      <c r="R59" s="465">
        <f>SUM(N59:Q59)</f>
        <v>1189.5839999999998</v>
      </c>
      <c r="S59" s="468">
        <f>R59/$R$9</f>
        <v>0.008868034117133917</v>
      </c>
      <c r="T59" s="467">
        <v>917.9199999999998</v>
      </c>
      <c r="U59" s="466">
        <v>827.913</v>
      </c>
      <c r="V59" s="465"/>
      <c r="W59" s="466"/>
      <c r="X59" s="465">
        <f>SUM(T59:W59)</f>
        <v>1745.8329999999999</v>
      </c>
      <c r="Y59" s="464">
        <f>IF(ISERROR(R59/X59-1),"         /0",IF(R59/X59&gt;5,"  *  ",(R59/X59-1)))</f>
        <v>-0.3186152398310721</v>
      </c>
    </row>
    <row r="60" spans="1:25" s="456" customFormat="1" ht="18.75" customHeight="1">
      <c r="A60" s="471" t="s">
        <v>68</v>
      </c>
      <c r="B60" s="469">
        <v>327.328</v>
      </c>
      <c r="C60" s="466">
        <v>104.80699999999999</v>
      </c>
      <c r="D60" s="465">
        <v>0</v>
      </c>
      <c r="E60" s="466">
        <v>0</v>
      </c>
      <c r="F60" s="465">
        <f>SUM(B60:E60)</f>
        <v>432.135</v>
      </c>
      <c r="G60" s="468">
        <f>F60/$F$9</f>
        <v>0.009705336954988176</v>
      </c>
      <c r="H60" s="469">
        <v>168.81</v>
      </c>
      <c r="I60" s="466">
        <v>49.32900000000001</v>
      </c>
      <c r="J60" s="465"/>
      <c r="K60" s="466"/>
      <c r="L60" s="465">
        <f>SUM(H60:K60)</f>
        <v>218.139</v>
      </c>
      <c r="M60" s="470">
        <f>IF(ISERROR(F60/L60-1),"         /0",(F60/L60-1))</f>
        <v>0.9810075227263348</v>
      </c>
      <c r="N60" s="469">
        <v>865.5039999999998</v>
      </c>
      <c r="O60" s="466">
        <v>272.927</v>
      </c>
      <c r="P60" s="465">
        <v>0.37</v>
      </c>
      <c r="Q60" s="466">
        <v>0</v>
      </c>
      <c r="R60" s="465">
        <f>SUM(N60:Q60)</f>
        <v>1138.8009999999997</v>
      </c>
      <c r="S60" s="468">
        <f>R60/$R$9</f>
        <v>0.008489460282440098</v>
      </c>
      <c r="T60" s="467">
        <v>413.584</v>
      </c>
      <c r="U60" s="466">
        <v>112.539</v>
      </c>
      <c r="V60" s="465">
        <v>0</v>
      </c>
      <c r="W60" s="466">
        <v>0</v>
      </c>
      <c r="X60" s="465">
        <f>SUM(T60:W60)</f>
        <v>526.123</v>
      </c>
      <c r="Y60" s="464">
        <f>IF(ISERROR(R60/X60-1),"         /0",IF(R60/X60&gt;5,"  *  ",(R60/X60-1)))</f>
        <v>1.1645147617572311</v>
      </c>
    </row>
    <row r="61" spans="1:25" s="456" customFormat="1" ht="18.75" customHeight="1">
      <c r="A61" s="471" t="s">
        <v>70</v>
      </c>
      <c r="B61" s="469">
        <v>281.94599999999997</v>
      </c>
      <c r="C61" s="466">
        <v>136.58299999999997</v>
      </c>
      <c r="D61" s="465">
        <v>0.36</v>
      </c>
      <c r="E61" s="466">
        <v>0</v>
      </c>
      <c r="F61" s="465">
        <f>SUM(B61:E61)</f>
        <v>418.88899999999995</v>
      </c>
      <c r="G61" s="468">
        <f>F61/$F$9</f>
        <v>0.009407844520203273</v>
      </c>
      <c r="H61" s="469">
        <v>97.79</v>
      </c>
      <c r="I61" s="466">
        <v>84.226</v>
      </c>
      <c r="J61" s="465">
        <v>0.132</v>
      </c>
      <c r="K61" s="466">
        <v>0.59</v>
      </c>
      <c r="L61" s="465">
        <f>SUM(H61:K61)</f>
        <v>182.73800000000003</v>
      </c>
      <c r="M61" s="470">
        <f>IF(ISERROR(F61/L61-1),"         /0",(F61/L61-1))</f>
        <v>1.2922927907714863</v>
      </c>
      <c r="N61" s="469">
        <v>720.799</v>
      </c>
      <c r="O61" s="466">
        <v>333.06699999999995</v>
      </c>
      <c r="P61" s="465">
        <v>0.48</v>
      </c>
      <c r="Q61" s="466">
        <v>0</v>
      </c>
      <c r="R61" s="465">
        <f>SUM(N61:Q61)</f>
        <v>1054.346</v>
      </c>
      <c r="S61" s="468">
        <f>R61/$R$9</f>
        <v>0.007859870592798556</v>
      </c>
      <c r="T61" s="467">
        <v>286.659</v>
      </c>
      <c r="U61" s="466">
        <v>257.306</v>
      </c>
      <c r="V61" s="465">
        <v>0.465</v>
      </c>
      <c r="W61" s="466">
        <v>0.595</v>
      </c>
      <c r="X61" s="465">
        <f>SUM(T61:W61)</f>
        <v>545.025</v>
      </c>
      <c r="Y61" s="464">
        <f>IF(ISERROR(R61/X61-1),"         /0",IF(R61/X61&gt;5,"  *  ",(R61/X61-1)))</f>
        <v>0.9344910783908995</v>
      </c>
    </row>
    <row r="62" spans="1:25" s="456" customFormat="1" ht="18.75" customHeight="1">
      <c r="A62" s="471" t="s">
        <v>126</v>
      </c>
      <c r="B62" s="469">
        <v>0</v>
      </c>
      <c r="C62" s="466">
        <v>188.967</v>
      </c>
      <c r="D62" s="465">
        <v>0</v>
      </c>
      <c r="E62" s="466">
        <v>0</v>
      </c>
      <c r="F62" s="465">
        <f>SUM(B62:E62)</f>
        <v>188.967</v>
      </c>
      <c r="G62" s="468">
        <f>F62/$F$9</f>
        <v>0.004244017282500262</v>
      </c>
      <c r="H62" s="469"/>
      <c r="I62" s="466">
        <v>22.62</v>
      </c>
      <c r="J62" s="465"/>
      <c r="K62" s="466"/>
      <c r="L62" s="465">
        <f>SUM(H62:K62)</f>
        <v>22.62</v>
      </c>
      <c r="M62" s="470">
        <f>IF(ISERROR(F62/L62-1),"         /0",(F62/L62-1))</f>
        <v>7.353978779840849</v>
      </c>
      <c r="N62" s="469"/>
      <c r="O62" s="466">
        <v>463.44900000000007</v>
      </c>
      <c r="P62" s="465"/>
      <c r="Q62" s="466"/>
      <c r="R62" s="465">
        <f>SUM(N62:Q62)</f>
        <v>463.44900000000007</v>
      </c>
      <c r="S62" s="468">
        <f>R62/$R$9</f>
        <v>0.0034548897291419504</v>
      </c>
      <c r="T62" s="467"/>
      <c r="U62" s="466">
        <v>93.858</v>
      </c>
      <c r="V62" s="465"/>
      <c r="W62" s="466"/>
      <c r="X62" s="465">
        <f>SUM(T62:W62)</f>
        <v>93.858</v>
      </c>
      <c r="Y62" s="464">
        <f>IF(ISERROR(R62/X62-1),"         /0",IF(R62/X62&gt;5,"  *  ",(R62/X62-1)))</f>
        <v>3.937767691619255</v>
      </c>
    </row>
    <row r="63" spans="1:25" s="456" customFormat="1" ht="18.75" customHeight="1">
      <c r="A63" s="471" t="s">
        <v>111</v>
      </c>
      <c r="B63" s="469">
        <v>88.63000000000001</v>
      </c>
      <c r="C63" s="466">
        <v>58.07</v>
      </c>
      <c r="D63" s="465">
        <v>0</v>
      </c>
      <c r="E63" s="466">
        <v>0</v>
      </c>
      <c r="F63" s="465">
        <f>SUM(B63:E63)</f>
        <v>146.70000000000002</v>
      </c>
      <c r="G63" s="468">
        <f>F63/$F$9</f>
        <v>0.0032947410677144078</v>
      </c>
      <c r="H63" s="469">
        <v>124.86500000000001</v>
      </c>
      <c r="I63" s="466">
        <v>50.32199999999999</v>
      </c>
      <c r="J63" s="465"/>
      <c r="K63" s="466"/>
      <c r="L63" s="465">
        <f>SUM(H63:K63)</f>
        <v>175.187</v>
      </c>
      <c r="M63" s="470">
        <f>IF(ISERROR(F63/L63-1),"         /0",(F63/L63-1))</f>
        <v>-0.1626090977070216</v>
      </c>
      <c r="N63" s="469">
        <v>258.582</v>
      </c>
      <c r="O63" s="466">
        <v>153.257</v>
      </c>
      <c r="P63" s="465"/>
      <c r="Q63" s="466"/>
      <c r="R63" s="465">
        <f>SUM(N63:Q63)</f>
        <v>411.839</v>
      </c>
      <c r="S63" s="468">
        <f>R63/$R$9</f>
        <v>0.0030701508281603617</v>
      </c>
      <c r="T63" s="467">
        <v>342.7029999999999</v>
      </c>
      <c r="U63" s="466">
        <v>140.70400000000004</v>
      </c>
      <c r="V63" s="465"/>
      <c r="W63" s="466"/>
      <c r="X63" s="465">
        <f>SUM(T63:W63)</f>
        <v>483.4069999999999</v>
      </c>
      <c r="Y63" s="464">
        <f>IF(ISERROR(R63/X63-1),"         /0",IF(R63/X63&gt;5,"  *  ",(R63/X63-1)))</f>
        <v>-0.14804915940398033</v>
      </c>
    </row>
    <row r="64" spans="1:25" s="456" customFormat="1" ht="18.75" customHeight="1">
      <c r="A64" s="471" t="s">
        <v>101</v>
      </c>
      <c r="B64" s="469">
        <v>63.40000000000001</v>
      </c>
      <c r="C64" s="466">
        <v>23.650000000000002</v>
      </c>
      <c r="D64" s="465">
        <v>0</v>
      </c>
      <c r="E64" s="466">
        <v>0</v>
      </c>
      <c r="F64" s="465">
        <f>SUM(B64:E64)</f>
        <v>87.05000000000001</v>
      </c>
      <c r="G64" s="468">
        <f>F64/$F$9</f>
        <v>0.0019550593724917465</v>
      </c>
      <c r="H64" s="469">
        <v>20.068</v>
      </c>
      <c r="I64" s="466">
        <v>19.321</v>
      </c>
      <c r="J64" s="465">
        <v>0</v>
      </c>
      <c r="K64" s="466">
        <v>0</v>
      </c>
      <c r="L64" s="465">
        <f>SUM(H64:K64)</f>
        <v>39.389</v>
      </c>
      <c r="M64" s="470">
        <f>IF(ISERROR(F64/L64-1),"         /0",(F64/L64-1))</f>
        <v>1.2100078702175736</v>
      </c>
      <c r="N64" s="469">
        <v>163.941</v>
      </c>
      <c r="O64" s="466">
        <v>51.592000000000006</v>
      </c>
      <c r="P64" s="465">
        <v>0</v>
      </c>
      <c r="Q64" s="466">
        <v>0</v>
      </c>
      <c r="R64" s="465">
        <f>SUM(N64:Q64)</f>
        <v>215.53300000000002</v>
      </c>
      <c r="S64" s="468">
        <f>R64/$R$9</f>
        <v>0.0016067415141496734</v>
      </c>
      <c r="T64" s="467">
        <v>35.456</v>
      </c>
      <c r="U64" s="466">
        <v>31.412</v>
      </c>
      <c r="V64" s="465">
        <v>0</v>
      </c>
      <c r="W64" s="466">
        <v>0</v>
      </c>
      <c r="X64" s="465">
        <f>SUM(T64:W64)</f>
        <v>66.868</v>
      </c>
      <c r="Y64" s="464">
        <f>IF(ISERROR(R64/X64-1),"         /0",IF(R64/X64&gt;5,"  *  ",(R64/X64-1)))</f>
        <v>2.2232607525273678</v>
      </c>
    </row>
    <row r="65" spans="1:25" s="456" customFormat="1" ht="18.75" customHeight="1">
      <c r="A65" s="471" t="s">
        <v>125</v>
      </c>
      <c r="B65" s="469">
        <v>85.117</v>
      </c>
      <c r="C65" s="466">
        <v>0</v>
      </c>
      <c r="D65" s="465">
        <v>0</v>
      </c>
      <c r="E65" s="466">
        <v>0</v>
      </c>
      <c r="F65" s="465">
        <f>SUM(B65:E65)</f>
        <v>85.117</v>
      </c>
      <c r="G65" s="468">
        <f>F65/$F$9</f>
        <v>0.0019116460494931645</v>
      </c>
      <c r="H65" s="469">
        <v>188.72</v>
      </c>
      <c r="I65" s="466"/>
      <c r="J65" s="465"/>
      <c r="K65" s="466"/>
      <c r="L65" s="465">
        <f>SUM(H65:K65)</f>
        <v>188.72</v>
      </c>
      <c r="M65" s="470">
        <f>IF(ISERROR(F65/L65-1),"         /0",(F65/L65-1))</f>
        <v>-0.5489773208986859</v>
      </c>
      <c r="N65" s="469">
        <v>171.895</v>
      </c>
      <c r="O65" s="466"/>
      <c r="P65" s="465"/>
      <c r="Q65" s="466"/>
      <c r="R65" s="465">
        <f>SUM(N65:Q65)</f>
        <v>171.895</v>
      </c>
      <c r="S65" s="468">
        <f>R65/$R$9</f>
        <v>0.0012814317648562313</v>
      </c>
      <c r="T65" s="467">
        <v>237.031</v>
      </c>
      <c r="U65" s="466"/>
      <c r="V65" s="465"/>
      <c r="W65" s="466"/>
      <c r="X65" s="465">
        <f>SUM(T65:W65)</f>
        <v>237.031</v>
      </c>
      <c r="Y65" s="464">
        <f>IF(ISERROR(R65/X65-1),"         /0",IF(R65/X65&gt;5,"  *  ",(R65/X65-1)))</f>
        <v>-0.274799498799735</v>
      </c>
    </row>
    <row r="66" spans="1:25" s="456" customFormat="1" ht="18.75" customHeight="1">
      <c r="A66" s="471" t="s">
        <v>300</v>
      </c>
      <c r="B66" s="469">
        <v>24.526</v>
      </c>
      <c r="C66" s="466">
        <v>38.778</v>
      </c>
      <c r="D66" s="465">
        <v>0</v>
      </c>
      <c r="E66" s="466">
        <v>0</v>
      </c>
      <c r="F66" s="465">
        <f>SUM(B66:E66)</f>
        <v>63.304</v>
      </c>
      <c r="G66" s="468">
        <f>F66/$F$9</f>
        <v>0.0014217470248847502</v>
      </c>
      <c r="H66" s="469"/>
      <c r="I66" s="466"/>
      <c r="J66" s="465"/>
      <c r="K66" s="466"/>
      <c r="L66" s="465">
        <f>SUM(H66:K66)</f>
        <v>0</v>
      </c>
      <c r="M66" s="470" t="str">
        <f>IF(ISERROR(F66/L66-1),"         /0",(F66/L66-1))</f>
        <v>         /0</v>
      </c>
      <c r="N66" s="469">
        <v>44.58</v>
      </c>
      <c r="O66" s="466">
        <v>82.742</v>
      </c>
      <c r="P66" s="465"/>
      <c r="Q66" s="466"/>
      <c r="R66" s="465">
        <f>SUM(N66:Q66)</f>
        <v>127.322</v>
      </c>
      <c r="S66" s="468">
        <f>R66/$R$9</f>
        <v>0.0009491518378371976</v>
      </c>
      <c r="T66" s="467"/>
      <c r="U66" s="466"/>
      <c r="V66" s="465"/>
      <c r="W66" s="466"/>
      <c r="X66" s="465">
        <f>SUM(T66:W66)</f>
        <v>0</v>
      </c>
      <c r="Y66" s="464" t="str">
        <f>IF(ISERROR(R66/X66-1),"         /0",IF(R66/X66&gt;5,"  *  ",(R66/X66-1)))</f>
        <v>         /0</v>
      </c>
    </row>
    <row r="67" spans="1:25" s="456" customFormat="1" ht="18.75" customHeight="1" thickBot="1">
      <c r="A67" s="471" t="s">
        <v>41</v>
      </c>
      <c r="B67" s="469">
        <v>42.752</v>
      </c>
      <c r="C67" s="466">
        <v>10.081999999999999</v>
      </c>
      <c r="D67" s="465">
        <v>0.45</v>
      </c>
      <c r="E67" s="466">
        <v>0.335</v>
      </c>
      <c r="F67" s="465">
        <f>SUM(B67:E67)</f>
        <v>53.61900000000001</v>
      </c>
      <c r="G67" s="468">
        <f>F67/$F$9</f>
        <v>0.0012042312291055135</v>
      </c>
      <c r="H67" s="469">
        <v>75.283</v>
      </c>
      <c r="I67" s="466">
        <v>11.597999999999999</v>
      </c>
      <c r="J67" s="465">
        <v>0</v>
      </c>
      <c r="K67" s="466">
        <v>83.4</v>
      </c>
      <c r="L67" s="465">
        <f>SUM(H67:K67)</f>
        <v>170.281</v>
      </c>
      <c r="M67" s="470">
        <f>IF(ISERROR(F67/L67-1),"         /0",(F67/L67-1))</f>
        <v>-0.6851146046828478</v>
      </c>
      <c r="N67" s="469">
        <v>131.12699999999998</v>
      </c>
      <c r="O67" s="466">
        <v>27.005000000000003</v>
      </c>
      <c r="P67" s="465">
        <v>0.523</v>
      </c>
      <c r="Q67" s="466">
        <v>0.335</v>
      </c>
      <c r="R67" s="465">
        <f>SUM(N67:Q67)</f>
        <v>158.98999999999998</v>
      </c>
      <c r="S67" s="468">
        <f>R67/$R$9</f>
        <v>0.0011852284027719956</v>
      </c>
      <c r="T67" s="467">
        <v>185.99200000000002</v>
      </c>
      <c r="U67" s="466">
        <v>29.706</v>
      </c>
      <c r="V67" s="465">
        <v>1.3</v>
      </c>
      <c r="W67" s="466">
        <v>84.05000000000001</v>
      </c>
      <c r="X67" s="465">
        <f>SUM(T67:W67)</f>
        <v>301.048</v>
      </c>
      <c r="Y67" s="464">
        <f>IF(ISERROR(R67/X67-1),"         /0",IF(R67/X67&gt;5,"  *  ",(R67/X67-1)))</f>
        <v>-0.4718782386861896</v>
      </c>
    </row>
    <row r="68" spans="1:25" s="472" customFormat="1" ht="18.75" customHeight="1">
      <c r="A68" s="479" t="s">
        <v>202</v>
      </c>
      <c r="B68" s="476">
        <f>SUM(B69:B73)</f>
        <v>739.0060000000001</v>
      </c>
      <c r="C68" s="475">
        <f>SUM(C69:C73)</f>
        <v>138.848</v>
      </c>
      <c r="D68" s="474">
        <f>SUM(D69:D73)</f>
        <v>35.011</v>
      </c>
      <c r="E68" s="475">
        <f>SUM(E69:E73)</f>
        <v>33.294</v>
      </c>
      <c r="F68" s="474">
        <f>SUM(B68:E68)</f>
        <v>946.159</v>
      </c>
      <c r="G68" s="477">
        <f>F68/$F$9</f>
        <v>0.021249822180556207</v>
      </c>
      <c r="H68" s="476">
        <f>SUM(H69:H73)</f>
        <v>762.698</v>
      </c>
      <c r="I68" s="475">
        <f>SUM(I69:I73)</f>
        <v>468.019</v>
      </c>
      <c r="J68" s="474">
        <f>SUM(J69:J73)</f>
        <v>60.019</v>
      </c>
      <c r="K68" s="475">
        <f>SUM(K69:K73)</f>
        <v>10.743</v>
      </c>
      <c r="L68" s="474">
        <f>SUM(H68:K68)</f>
        <v>1301.479</v>
      </c>
      <c r="M68" s="478">
        <f>IF(ISERROR(F68/L68-1),"         /0",(F68/L68-1))</f>
        <v>-0.2730124727329446</v>
      </c>
      <c r="N68" s="476">
        <f>SUM(N69:N73)</f>
        <v>2150.232</v>
      </c>
      <c r="O68" s="475">
        <f>SUM(O69:O73)</f>
        <v>428.33599999999996</v>
      </c>
      <c r="P68" s="474">
        <f>SUM(P69:P73)</f>
        <v>35.17</v>
      </c>
      <c r="Q68" s="475">
        <f>SUM(Q69:Q73)</f>
        <v>33.294</v>
      </c>
      <c r="R68" s="474">
        <f>SUM(N68:Q68)</f>
        <v>2647.0319999999997</v>
      </c>
      <c r="S68" s="477">
        <f>R68/$R$9</f>
        <v>0.019732923513720114</v>
      </c>
      <c r="T68" s="476">
        <f>SUM(T69:T73)</f>
        <v>2272.372</v>
      </c>
      <c r="U68" s="475">
        <f>SUM(U69:U73)</f>
        <v>1179.483</v>
      </c>
      <c r="V68" s="474">
        <f>SUM(V69:V73)</f>
        <v>226.76899999999998</v>
      </c>
      <c r="W68" s="475">
        <f>SUM(W69:W73)</f>
        <v>16.377</v>
      </c>
      <c r="X68" s="474">
        <f>SUM(T68:W68)</f>
        <v>3695.0009999999993</v>
      </c>
      <c r="Y68" s="473">
        <f>IF(ISERROR(R68/X68-1),"         /0",IF(R68/X68&gt;5,"  *  ",(R68/X68-1)))</f>
        <v>-0.2836180558543827</v>
      </c>
    </row>
    <row r="69" spans="1:25" ht="18.75" customHeight="1">
      <c r="A69" s="471" t="s">
        <v>84</v>
      </c>
      <c r="B69" s="469">
        <v>404.07500000000005</v>
      </c>
      <c r="C69" s="466">
        <v>50.464</v>
      </c>
      <c r="D69" s="465">
        <v>0</v>
      </c>
      <c r="E69" s="466">
        <v>0</v>
      </c>
      <c r="F69" s="465">
        <f>SUM(B69:E69)</f>
        <v>454.53900000000004</v>
      </c>
      <c r="G69" s="468">
        <f>F69/$F$9</f>
        <v>0.010208509271832577</v>
      </c>
      <c r="H69" s="469">
        <v>459.585</v>
      </c>
      <c r="I69" s="466">
        <v>62.07899999999999</v>
      </c>
      <c r="J69" s="465"/>
      <c r="K69" s="466"/>
      <c r="L69" s="465">
        <f>SUM(H69:K69)</f>
        <v>521.664</v>
      </c>
      <c r="M69" s="470">
        <f>IF(ISERROR(F69/L69-1),"         /0",(F69/L69-1))</f>
        <v>-0.12867477916820014</v>
      </c>
      <c r="N69" s="469">
        <v>1442.5349999999999</v>
      </c>
      <c r="O69" s="466">
        <v>266.673</v>
      </c>
      <c r="P69" s="465"/>
      <c r="Q69" s="466"/>
      <c r="R69" s="465">
        <f>SUM(N69:Q69)</f>
        <v>1709.2079999999999</v>
      </c>
      <c r="S69" s="468">
        <f>R69/$R$9</f>
        <v>0.012741693614976521</v>
      </c>
      <c r="T69" s="467">
        <v>1318.982</v>
      </c>
      <c r="U69" s="466">
        <v>120.457</v>
      </c>
      <c r="V69" s="465"/>
      <c r="W69" s="466"/>
      <c r="X69" s="465">
        <f>SUM(T69:W69)</f>
        <v>1439.4389999999999</v>
      </c>
      <c r="Y69" s="464">
        <f>IF(ISERROR(R69/X69-1),"         /0",IF(R69/X69&gt;5,"  *  ",(R69/X69-1)))</f>
        <v>0.18741259615725303</v>
      </c>
    </row>
    <row r="70" spans="1:25" ht="18.75" customHeight="1">
      <c r="A70" s="471" t="s">
        <v>86</v>
      </c>
      <c r="B70" s="469">
        <v>158.129</v>
      </c>
      <c r="C70" s="466">
        <v>75.47200000000001</v>
      </c>
      <c r="D70" s="465">
        <v>0</v>
      </c>
      <c r="E70" s="466">
        <v>0</v>
      </c>
      <c r="F70" s="465">
        <f>SUM(B70:E70)</f>
        <v>233.601</v>
      </c>
      <c r="G70" s="468">
        <f>F70/$F$9</f>
        <v>0.005246454043348011</v>
      </c>
      <c r="H70" s="469">
        <v>66.944</v>
      </c>
      <c r="I70" s="466">
        <v>7.089</v>
      </c>
      <c r="J70" s="465"/>
      <c r="K70" s="466"/>
      <c r="L70" s="465">
        <f>SUM(H70:K70)</f>
        <v>74.033</v>
      </c>
      <c r="M70" s="470">
        <f>IF(ISERROR(F70/L70-1),"         /0",(F70/L70-1))</f>
        <v>2.155363148866046</v>
      </c>
      <c r="N70" s="469">
        <v>257.71799999999996</v>
      </c>
      <c r="O70" s="466">
        <v>148.492</v>
      </c>
      <c r="P70" s="465"/>
      <c r="Q70" s="466"/>
      <c r="R70" s="465">
        <f>SUM(N70:Q70)</f>
        <v>406.2099999999999</v>
      </c>
      <c r="S70" s="468">
        <f>R70/$R$9</f>
        <v>0.0030281881218316388</v>
      </c>
      <c r="T70" s="467">
        <v>231.927</v>
      </c>
      <c r="U70" s="466">
        <v>103.72800000000001</v>
      </c>
      <c r="V70" s="465"/>
      <c r="W70" s="466"/>
      <c r="X70" s="465">
        <f>SUM(T70:W70)</f>
        <v>335.655</v>
      </c>
      <c r="Y70" s="464">
        <f>IF(ISERROR(R70/X70-1),"         /0",IF(R70/X70&gt;5,"  *  ",(R70/X70-1)))</f>
        <v>0.21020095038059905</v>
      </c>
    </row>
    <row r="71" spans="1:25" ht="18.75" customHeight="1">
      <c r="A71" s="471" t="s">
        <v>83</v>
      </c>
      <c r="B71" s="469">
        <v>129.721</v>
      </c>
      <c r="C71" s="466">
        <v>0</v>
      </c>
      <c r="D71" s="465">
        <v>0</v>
      </c>
      <c r="E71" s="466">
        <v>0</v>
      </c>
      <c r="F71" s="465">
        <f>SUM(B71:E71)</f>
        <v>129.721</v>
      </c>
      <c r="G71" s="468">
        <f>F71/$F$9</f>
        <v>0.002913409039161422</v>
      </c>
      <c r="H71" s="469">
        <v>126.453</v>
      </c>
      <c r="I71" s="466"/>
      <c r="J71" s="465"/>
      <c r="K71" s="466"/>
      <c r="L71" s="465">
        <f>SUM(H71:K71)</f>
        <v>126.453</v>
      </c>
      <c r="M71" s="470">
        <f>IF(ISERROR(F71/L71-1),"         /0",(F71/L71-1))</f>
        <v>0.02584359406261605</v>
      </c>
      <c r="N71" s="469">
        <v>317.53200000000004</v>
      </c>
      <c r="O71" s="466"/>
      <c r="P71" s="465"/>
      <c r="Q71" s="466"/>
      <c r="R71" s="465">
        <f>SUM(N71:Q71)</f>
        <v>317.53200000000004</v>
      </c>
      <c r="S71" s="468">
        <f>R71/$R$9</f>
        <v>0.002367117084024136</v>
      </c>
      <c r="T71" s="467">
        <v>417.807</v>
      </c>
      <c r="U71" s="466">
        <v>4.141</v>
      </c>
      <c r="V71" s="465"/>
      <c r="W71" s="466"/>
      <c r="X71" s="465">
        <f>SUM(T71:W71)</f>
        <v>421.94800000000004</v>
      </c>
      <c r="Y71" s="464">
        <f>IF(ISERROR(R71/X71-1),"         /0",IF(R71/X71&gt;5,"  *  ",(R71/X71-1)))</f>
        <v>-0.24746177254069224</v>
      </c>
    </row>
    <row r="72" spans="1:25" ht="18.75" customHeight="1">
      <c r="A72" s="471" t="s">
        <v>91</v>
      </c>
      <c r="B72" s="469">
        <v>13.456</v>
      </c>
      <c r="C72" s="466">
        <v>0.222</v>
      </c>
      <c r="D72" s="465">
        <v>35.011</v>
      </c>
      <c r="E72" s="466">
        <v>33.294</v>
      </c>
      <c r="F72" s="465">
        <f>SUM(B72:E72)</f>
        <v>81.983</v>
      </c>
      <c r="G72" s="468">
        <f>F72/$F$9</f>
        <v>0.0018412594202755982</v>
      </c>
      <c r="H72" s="469">
        <v>17.595</v>
      </c>
      <c r="I72" s="466">
        <v>15.393</v>
      </c>
      <c r="J72" s="465">
        <v>59.198</v>
      </c>
      <c r="K72" s="466">
        <v>10.743</v>
      </c>
      <c r="L72" s="465">
        <f>SUM(H72:K72)</f>
        <v>102.929</v>
      </c>
      <c r="M72" s="470">
        <f>IF(ISERROR(F72/L72-1),"         /0",(F72/L72-1))</f>
        <v>-0.20349949965510206</v>
      </c>
      <c r="N72" s="469">
        <v>51.437</v>
      </c>
      <c r="O72" s="466">
        <v>0.40900000000000003</v>
      </c>
      <c r="P72" s="465">
        <v>35.011</v>
      </c>
      <c r="Q72" s="466">
        <v>33.294</v>
      </c>
      <c r="R72" s="465">
        <f>SUM(N72:Q72)</f>
        <v>120.151</v>
      </c>
      <c r="S72" s="468">
        <f>R72/$R$9</f>
        <v>0.0008956939293129005</v>
      </c>
      <c r="T72" s="467">
        <v>43.784</v>
      </c>
      <c r="U72" s="466">
        <v>15.551</v>
      </c>
      <c r="V72" s="465">
        <v>225.42499999999998</v>
      </c>
      <c r="W72" s="466">
        <v>15.533999999999999</v>
      </c>
      <c r="X72" s="465">
        <f>SUM(T72:W72)</f>
        <v>300.294</v>
      </c>
      <c r="Y72" s="464">
        <f>IF(ISERROR(R72/X72-1),"         /0",IF(R72/X72&gt;5,"  *  ",(R72/X72-1)))</f>
        <v>-0.5998887756665134</v>
      </c>
    </row>
    <row r="73" spans="1:25" ht="18.75" customHeight="1" thickBot="1">
      <c r="A73" s="471" t="s">
        <v>41</v>
      </c>
      <c r="B73" s="469">
        <v>33.625</v>
      </c>
      <c r="C73" s="466">
        <v>12.69</v>
      </c>
      <c r="D73" s="465">
        <v>0</v>
      </c>
      <c r="E73" s="466">
        <v>0</v>
      </c>
      <c r="F73" s="465">
        <f>SUM(B73:E73)</f>
        <v>46.315</v>
      </c>
      <c r="G73" s="468">
        <f>F73/$F$9</f>
        <v>0.001040190405938601</v>
      </c>
      <c r="H73" s="469">
        <v>92.121</v>
      </c>
      <c r="I73" s="466">
        <v>383.458</v>
      </c>
      <c r="J73" s="465">
        <v>0.821</v>
      </c>
      <c r="K73" s="466">
        <v>0</v>
      </c>
      <c r="L73" s="465">
        <f>SUM(H73:K73)</f>
        <v>476.40000000000003</v>
      </c>
      <c r="M73" s="470">
        <f>IF(ISERROR(F73/L73-1),"         /0",(F73/L73-1))</f>
        <v>-0.902781276238455</v>
      </c>
      <c r="N73" s="469">
        <v>81.01</v>
      </c>
      <c r="O73" s="466">
        <v>12.762</v>
      </c>
      <c r="P73" s="465">
        <v>0.159</v>
      </c>
      <c r="Q73" s="466">
        <v>0</v>
      </c>
      <c r="R73" s="465">
        <f>SUM(N73:Q73)</f>
        <v>93.93100000000001</v>
      </c>
      <c r="S73" s="468">
        <f>R73/$R$9</f>
        <v>0.0007002307635749188</v>
      </c>
      <c r="T73" s="467">
        <v>259.87199999999996</v>
      </c>
      <c r="U73" s="466">
        <v>935.606</v>
      </c>
      <c r="V73" s="465">
        <v>1.344</v>
      </c>
      <c r="W73" s="466">
        <v>0.843</v>
      </c>
      <c r="X73" s="465">
        <f>SUM(T73:W73)</f>
        <v>1197.6650000000002</v>
      </c>
      <c r="Y73" s="464">
        <f>IF(ISERROR(R73/X73-1),"         /0",IF(R73/X73&gt;5,"  *  ",(R73/X73-1)))</f>
        <v>-0.9215715579899221</v>
      </c>
    </row>
    <row r="74" spans="1:25" s="626" customFormat="1" ht="18.75" customHeight="1" thickBot="1">
      <c r="A74" s="633" t="s">
        <v>195</v>
      </c>
      <c r="B74" s="630">
        <v>79.96700000000001</v>
      </c>
      <c r="C74" s="629">
        <v>0</v>
      </c>
      <c r="D74" s="628">
        <v>0</v>
      </c>
      <c r="E74" s="629">
        <v>0.05</v>
      </c>
      <c r="F74" s="628">
        <f>SUM(B74:E74)</f>
        <v>80.01700000000001</v>
      </c>
      <c r="G74" s="631">
        <f>F74/$F$9</f>
        <v>0.0017971049489795758</v>
      </c>
      <c r="H74" s="630">
        <v>55.982</v>
      </c>
      <c r="I74" s="629">
        <v>0.47</v>
      </c>
      <c r="J74" s="628">
        <v>0</v>
      </c>
      <c r="K74" s="629">
        <v>11.767</v>
      </c>
      <c r="L74" s="628">
        <f>SUM(H74:K74)</f>
        <v>68.219</v>
      </c>
      <c r="M74" s="632">
        <f>IF(ISERROR(F74/L74-1),"         /0",(F74/L74-1))</f>
        <v>0.17294302173881193</v>
      </c>
      <c r="N74" s="630">
        <v>168.369</v>
      </c>
      <c r="O74" s="629">
        <v>0</v>
      </c>
      <c r="P74" s="628">
        <v>0</v>
      </c>
      <c r="Q74" s="629">
        <v>0.05</v>
      </c>
      <c r="R74" s="628">
        <f>SUM(N74:Q74)</f>
        <v>168.419</v>
      </c>
      <c r="S74" s="631">
        <f>R74/$R$9</f>
        <v>0.0012555191041352081</v>
      </c>
      <c r="T74" s="630">
        <v>125.257</v>
      </c>
      <c r="U74" s="629">
        <v>2.319</v>
      </c>
      <c r="V74" s="628">
        <v>0</v>
      </c>
      <c r="W74" s="629">
        <v>11.767</v>
      </c>
      <c r="X74" s="628">
        <f>SUM(T74:W74)</f>
        <v>139.34300000000002</v>
      </c>
      <c r="Y74" s="627">
        <f>IF(ISERROR(R74/X74-1),"         /0",IF(R74/X74&gt;5,"  *  ",(R74/X74-1)))</f>
        <v>0.2086649490824799</v>
      </c>
    </row>
    <row r="75" ht="15" thickTop="1">
      <c r="A75" s="287" t="s">
        <v>89</v>
      </c>
    </row>
    <row r="76" ht="14.25">
      <c r="A76" s="287" t="s">
        <v>194</v>
      </c>
    </row>
    <row r="77" ht="14.25">
      <c r="A77" s="294" t="s">
        <v>33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75:Y65536 M75:M65536 Y3 M3 M5:M8 Y5:Y8">
    <cfRule type="cellIs" priority="1" dxfId="48" operator="lessThan" stopIfTrue="1">
      <formula>0</formula>
    </cfRule>
  </conditionalFormatting>
  <conditionalFormatting sqref="Y9:Y74 M9:M74">
    <cfRule type="cellIs" priority="2" dxfId="48" operator="lessThan" stopIfTrue="1">
      <formula>0</formula>
    </cfRule>
    <cfRule type="cellIs" priority="3" dxfId="50" operator="greaterThanOrEqual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N18"/>
  <sheetViews>
    <sheetView showGridLines="0" showRowColHeaders="0" zoomScalePageLayoutView="0" workbookViewId="0" topLeftCell="A1">
      <selection activeCell="A3" sqref="A3"/>
    </sheetView>
  </sheetViews>
  <sheetFormatPr defaultColWidth="11.421875" defaultRowHeight="15"/>
  <cols>
    <col min="1" max="16384" width="11.421875" style="672" customWidth="1"/>
  </cols>
  <sheetData>
    <row r="1" spans="1:8" ht="13.5" thickBot="1">
      <c r="A1" s="671"/>
      <c r="B1" s="671"/>
      <c r="C1" s="671"/>
      <c r="D1" s="671"/>
      <c r="E1" s="671"/>
      <c r="F1" s="671"/>
      <c r="G1" s="671"/>
      <c r="H1" s="671"/>
    </row>
    <row r="2" spans="1:14" ht="31.5" thickBot="1" thickTop="1">
      <c r="A2" s="673" t="s">
        <v>348</v>
      </c>
      <c r="B2" s="674"/>
      <c r="M2" s="675" t="s">
        <v>32</v>
      </c>
      <c r="N2" s="676"/>
    </row>
    <row r="3" spans="1:2" ht="25.5" thickTop="1">
      <c r="A3" s="677" t="s">
        <v>78</v>
      </c>
      <c r="B3" s="678"/>
    </row>
    <row r="6" spans="1:14" ht="24.75">
      <c r="A6" s="679" t="s">
        <v>340</v>
      </c>
      <c r="B6" s="680"/>
      <c r="C6" s="680"/>
      <c r="D6" s="680"/>
      <c r="E6" s="680"/>
      <c r="F6" s="680"/>
      <c r="G6" s="680"/>
      <c r="H6" s="680"/>
      <c r="I6" s="680"/>
      <c r="J6" s="680"/>
      <c r="K6" s="680"/>
      <c r="L6" s="680"/>
      <c r="M6" s="680"/>
      <c r="N6" s="680"/>
    </row>
    <row r="7" spans="1:14" ht="15.75">
      <c r="A7" s="681"/>
      <c r="B7" s="680"/>
      <c r="C7" s="680"/>
      <c r="D7" s="680"/>
      <c r="E7" s="680"/>
      <c r="F7" s="680"/>
      <c r="G7" s="680"/>
      <c r="H7" s="680"/>
      <c r="I7" s="680"/>
      <c r="J7" s="680"/>
      <c r="K7" s="680"/>
      <c r="L7" s="680"/>
      <c r="M7" s="680"/>
      <c r="N7" s="680"/>
    </row>
    <row r="8" spans="1:14" ht="12.75" customHeight="1">
      <c r="A8" s="682"/>
      <c r="B8" s="683"/>
      <c r="C8" s="684"/>
      <c r="D8" s="683"/>
      <c r="E8" s="683"/>
      <c r="F8" s="683"/>
      <c r="G8" s="683"/>
      <c r="H8" s="683"/>
      <c r="I8" s="683"/>
      <c r="J8" s="683"/>
      <c r="K8" s="683"/>
      <c r="L8" s="683"/>
      <c r="M8" s="683"/>
      <c r="N8" s="683"/>
    </row>
    <row r="9" spans="1:14" ht="24.75" customHeight="1">
      <c r="A9" s="682" t="s">
        <v>341</v>
      </c>
      <c r="B9" s="683"/>
      <c r="C9" s="683"/>
      <c r="D9" s="683"/>
      <c r="E9" s="683"/>
      <c r="F9" s="683"/>
      <c r="G9" s="683"/>
      <c r="H9" s="683"/>
      <c r="I9" s="683"/>
      <c r="J9" s="683"/>
      <c r="K9" s="683"/>
      <c r="L9" s="683"/>
      <c r="M9" s="683"/>
      <c r="N9" s="683"/>
    </row>
    <row r="10" ht="15.75">
      <c r="A10" s="682" t="s">
        <v>342</v>
      </c>
    </row>
    <row r="12" ht="22.5">
      <c r="A12" s="685" t="s">
        <v>343</v>
      </c>
    </row>
    <row r="14" ht="15.75">
      <c r="A14" s="682" t="s">
        <v>344</v>
      </c>
    </row>
    <row r="15" ht="15.75">
      <c r="A15" s="682"/>
    </row>
    <row r="16" ht="22.5">
      <c r="A16" s="685" t="s">
        <v>345</v>
      </c>
    </row>
    <row r="17" ht="15.75">
      <c r="A17" s="682" t="s">
        <v>346</v>
      </c>
    </row>
    <row r="18" ht="15.75">
      <c r="A18" s="682" t="s">
        <v>347</v>
      </c>
    </row>
  </sheetData>
  <sheetProtection/>
  <mergeCells count="1">
    <mergeCell ref="M2:N2"/>
  </mergeCells>
  <hyperlinks>
    <hyperlink ref="M2:N2" location="INDICE!A1" display="Volver al Indice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17"/>
  <sheetViews>
    <sheetView showGridLines="0" zoomScale="88" zoomScaleNormal="88" zoomScalePageLayoutView="0" workbookViewId="0" topLeftCell="A1">
      <selection activeCell="A1" sqref="A1"/>
    </sheetView>
  </sheetViews>
  <sheetFormatPr defaultColWidth="11.421875" defaultRowHeight="15"/>
  <cols>
    <col min="1" max="1" width="9.8515625" style="1" customWidth="1"/>
    <col min="2" max="2" width="17.140625" style="1" customWidth="1"/>
    <col min="3" max="3" width="11.57421875" style="1" customWidth="1"/>
    <col min="4" max="4" width="12.57421875" style="1" bestFit="1" customWidth="1"/>
    <col min="5" max="5" width="11.421875" style="1" bestFit="1" customWidth="1"/>
    <col min="6" max="6" width="10.8515625" style="1" customWidth="1"/>
    <col min="7" max="7" width="10.00390625" style="1" customWidth="1"/>
    <col min="8" max="8" width="10.57421875" style="1" customWidth="1"/>
    <col min="9" max="9" width="9.57421875" style="1" customWidth="1"/>
    <col min="10" max="10" width="10.421875" style="1" customWidth="1"/>
    <col min="11" max="11" width="9.140625" style="1" customWidth="1"/>
    <col min="12" max="12" width="10.8515625" style="1" customWidth="1"/>
    <col min="13" max="14" width="12.00390625" style="1" customWidth="1"/>
    <col min="15" max="15" width="12.28125" style="1" customWidth="1"/>
    <col min="16" max="16384" width="11.00390625" style="1" customWidth="1"/>
  </cols>
  <sheetData>
    <row r="1" spans="14:15" ht="22.5" customHeight="1">
      <c r="N1" s="160" t="s">
        <v>32</v>
      </c>
      <c r="O1" s="160"/>
    </row>
    <row r="2" ht="5.25" customHeight="1"/>
    <row r="3" ht="4.5" customHeight="1" thickBot="1"/>
    <row r="4" spans="1:15" ht="13.5" customHeight="1" thickTop="1">
      <c r="A4" s="159" t="s">
        <v>31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7"/>
    </row>
    <row r="5" spans="1:15" ht="12.75" customHeight="1">
      <c r="A5" s="156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4"/>
    </row>
    <row r="6" spans="1:15" ht="5.25" customHeight="1" thickBot="1">
      <c r="A6" s="153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1"/>
    </row>
    <row r="7" spans="1:15" ht="16.5" customHeight="1" thickTop="1">
      <c r="A7" s="150"/>
      <c r="B7" s="149"/>
      <c r="C7" s="133" t="s">
        <v>30</v>
      </c>
      <c r="D7" s="132"/>
      <c r="E7" s="131"/>
      <c r="F7" s="148" t="s">
        <v>29</v>
      </c>
      <c r="G7" s="147"/>
      <c r="H7" s="147"/>
      <c r="I7" s="147"/>
      <c r="J7" s="147"/>
      <c r="K7" s="147"/>
      <c r="L7" s="147"/>
      <c r="M7" s="147"/>
      <c r="N7" s="147"/>
      <c r="O7" s="146" t="s">
        <v>28</v>
      </c>
    </row>
    <row r="8" spans="1:15" ht="3.75" customHeight="1" thickBot="1">
      <c r="A8" s="145"/>
      <c r="B8" s="144"/>
      <c r="C8" s="143"/>
      <c r="D8" s="142"/>
      <c r="E8" s="141"/>
      <c r="F8" s="140"/>
      <c r="G8" s="139"/>
      <c r="H8" s="139"/>
      <c r="I8" s="139"/>
      <c r="J8" s="139"/>
      <c r="K8" s="139"/>
      <c r="L8" s="139"/>
      <c r="M8" s="139"/>
      <c r="N8" s="139"/>
      <c r="O8" s="129"/>
    </row>
    <row r="9" spans="1:15" ht="21.75" customHeight="1" thickBot="1" thickTop="1">
      <c r="A9" s="138" t="s">
        <v>27</v>
      </c>
      <c r="B9" s="137"/>
      <c r="C9" s="136" t="s">
        <v>26</v>
      </c>
      <c r="D9" s="135" t="s">
        <v>25</v>
      </c>
      <c r="E9" s="134" t="s">
        <v>21</v>
      </c>
      <c r="F9" s="133" t="s">
        <v>26</v>
      </c>
      <c r="G9" s="132"/>
      <c r="H9" s="132"/>
      <c r="I9" s="133" t="s">
        <v>25</v>
      </c>
      <c r="J9" s="132"/>
      <c r="K9" s="131"/>
      <c r="L9" s="130" t="s">
        <v>24</v>
      </c>
      <c r="M9" s="130"/>
      <c r="N9" s="130"/>
      <c r="O9" s="129"/>
    </row>
    <row r="10" spans="1:15" s="118" customFormat="1" ht="18.75" customHeight="1" thickBot="1">
      <c r="A10" s="128"/>
      <c r="B10" s="127"/>
      <c r="C10" s="126"/>
      <c r="D10" s="125"/>
      <c r="E10" s="124"/>
      <c r="F10" s="122" t="s">
        <v>23</v>
      </c>
      <c r="G10" s="121" t="s">
        <v>22</v>
      </c>
      <c r="H10" s="120" t="s">
        <v>21</v>
      </c>
      <c r="I10" s="122" t="s">
        <v>23</v>
      </c>
      <c r="J10" s="121" t="s">
        <v>22</v>
      </c>
      <c r="K10" s="123" t="s">
        <v>21</v>
      </c>
      <c r="L10" s="122" t="s">
        <v>23</v>
      </c>
      <c r="M10" s="121" t="s">
        <v>22</v>
      </c>
      <c r="N10" s="120" t="s">
        <v>21</v>
      </c>
      <c r="O10" s="119"/>
    </row>
    <row r="11" spans="1:15" ht="18.75" customHeight="1" thickTop="1">
      <c r="A11" s="117">
        <v>2010</v>
      </c>
      <c r="B11" s="90" t="s">
        <v>11</v>
      </c>
      <c r="C11" s="114">
        <v>1024970</v>
      </c>
      <c r="D11" s="116">
        <v>59996</v>
      </c>
      <c r="E11" s="115">
        <f>D11+C11</f>
        <v>1084966</v>
      </c>
      <c r="F11" s="114">
        <v>284288</v>
      </c>
      <c r="G11" s="113">
        <v>261693</v>
      </c>
      <c r="H11" s="108">
        <f>G11+F11</f>
        <v>545981</v>
      </c>
      <c r="I11" s="112">
        <v>5363</v>
      </c>
      <c r="J11" s="111">
        <v>6030</v>
      </c>
      <c r="K11" s="110">
        <f>J11+I11</f>
        <v>11393</v>
      </c>
      <c r="L11" s="108">
        <f>I11+F11</f>
        <v>289651</v>
      </c>
      <c r="M11" s="109">
        <f>J11+G11</f>
        <v>267723</v>
      </c>
      <c r="N11" s="108">
        <f>K11+H11</f>
        <v>557374</v>
      </c>
      <c r="O11" s="107">
        <f>N11+E11</f>
        <v>1642340</v>
      </c>
    </row>
    <row r="12" spans="1:15" ht="18.75" customHeight="1">
      <c r="A12" s="99"/>
      <c r="B12" s="90" t="s">
        <v>10</v>
      </c>
      <c r="C12" s="65">
        <v>928323</v>
      </c>
      <c r="D12" s="89">
        <v>40312</v>
      </c>
      <c r="E12" s="88">
        <f>D12+C12</f>
        <v>968635</v>
      </c>
      <c r="F12" s="65">
        <v>202715</v>
      </c>
      <c r="G12" s="63">
        <v>188295</v>
      </c>
      <c r="H12" s="82">
        <f>G12+F12</f>
        <v>391010</v>
      </c>
      <c r="I12" s="86">
        <v>1385</v>
      </c>
      <c r="J12" s="85">
        <v>1448</v>
      </c>
      <c r="K12" s="84">
        <f>J12+I12</f>
        <v>2833</v>
      </c>
      <c r="L12" s="82">
        <f>I12+F12</f>
        <v>204100</v>
      </c>
      <c r="M12" s="83">
        <f>J12+G12</f>
        <v>189743</v>
      </c>
      <c r="N12" s="82">
        <f>K12+H12</f>
        <v>393843</v>
      </c>
      <c r="O12" s="81">
        <f>N12+E12</f>
        <v>1362478</v>
      </c>
    </row>
    <row r="13" spans="1:15" s="67" customFormat="1" ht="18.75" customHeight="1">
      <c r="A13" s="99"/>
      <c r="B13" s="79" t="s">
        <v>9</v>
      </c>
      <c r="C13" s="78">
        <v>1076945</v>
      </c>
      <c r="D13" s="77">
        <v>52833</v>
      </c>
      <c r="E13" s="76">
        <f>D13+C13</f>
        <v>1129778</v>
      </c>
      <c r="F13" s="78">
        <v>250371</v>
      </c>
      <c r="G13" s="74">
        <v>216855</v>
      </c>
      <c r="H13" s="69">
        <f>G13+F13</f>
        <v>467226</v>
      </c>
      <c r="I13" s="106">
        <v>2662</v>
      </c>
      <c r="J13" s="72">
        <v>1983</v>
      </c>
      <c r="K13" s="71">
        <f>J13+I13</f>
        <v>4645</v>
      </c>
      <c r="L13" s="69">
        <f>I13+F13</f>
        <v>253033</v>
      </c>
      <c r="M13" s="70">
        <f>J13+G13</f>
        <v>218838</v>
      </c>
      <c r="N13" s="69">
        <f>K13+H13</f>
        <v>471871</v>
      </c>
      <c r="O13" s="68">
        <f>N13+E13</f>
        <v>1601649</v>
      </c>
    </row>
    <row r="14" spans="1:15" ht="18.75" customHeight="1">
      <c r="A14" s="99"/>
      <c r="B14" s="90" t="s">
        <v>20</v>
      </c>
      <c r="C14" s="65">
        <v>1009177</v>
      </c>
      <c r="D14" s="89">
        <v>51555</v>
      </c>
      <c r="E14" s="88">
        <f>D14+C14</f>
        <v>1060732</v>
      </c>
      <c r="F14" s="65">
        <v>215471</v>
      </c>
      <c r="G14" s="63">
        <v>215500</v>
      </c>
      <c r="H14" s="82">
        <f>G14+F14</f>
        <v>430971</v>
      </c>
      <c r="I14" s="86">
        <v>3092</v>
      </c>
      <c r="J14" s="85">
        <v>3675</v>
      </c>
      <c r="K14" s="84">
        <f>J14+I14</f>
        <v>6767</v>
      </c>
      <c r="L14" s="82">
        <f>I14+F14</f>
        <v>218563</v>
      </c>
      <c r="M14" s="83">
        <f>J14+G14</f>
        <v>219175</v>
      </c>
      <c r="N14" s="82">
        <f>K14+H14</f>
        <v>437738</v>
      </c>
      <c r="O14" s="81">
        <f>N14+E14</f>
        <v>1498470</v>
      </c>
    </row>
    <row r="15" spans="1:15" s="105" customFormat="1" ht="18.75" customHeight="1">
      <c r="A15" s="99"/>
      <c r="B15" s="90" t="s">
        <v>19</v>
      </c>
      <c r="C15" s="65">
        <v>1057219</v>
      </c>
      <c r="D15" s="89">
        <v>49821</v>
      </c>
      <c r="E15" s="88">
        <f>D15+C15</f>
        <v>1107040</v>
      </c>
      <c r="F15" s="65">
        <v>226400</v>
      </c>
      <c r="G15" s="63">
        <v>221447</v>
      </c>
      <c r="H15" s="82">
        <f>G15+F15</f>
        <v>447847</v>
      </c>
      <c r="I15" s="86">
        <v>2391</v>
      </c>
      <c r="J15" s="85">
        <v>2263</v>
      </c>
      <c r="K15" s="84">
        <f>J15+I15</f>
        <v>4654</v>
      </c>
      <c r="L15" s="82">
        <f>I15+F15</f>
        <v>228791</v>
      </c>
      <c r="M15" s="83">
        <f>J15+G15</f>
        <v>223710</v>
      </c>
      <c r="N15" s="82">
        <f>K15+H15</f>
        <v>452501</v>
      </c>
      <c r="O15" s="81">
        <f>N15+E15</f>
        <v>1559541</v>
      </c>
    </row>
    <row r="16" spans="1:15" s="104" customFormat="1" ht="18.75" customHeight="1">
      <c r="A16" s="99"/>
      <c r="B16" s="90" t="s">
        <v>18</v>
      </c>
      <c r="C16" s="65">
        <v>1123329</v>
      </c>
      <c r="D16" s="89">
        <v>56554</v>
      </c>
      <c r="E16" s="88">
        <f>D16+C16</f>
        <v>1179883</v>
      </c>
      <c r="F16" s="65">
        <v>265899</v>
      </c>
      <c r="G16" s="63">
        <v>257366</v>
      </c>
      <c r="H16" s="82">
        <f>G16+F16</f>
        <v>523265</v>
      </c>
      <c r="I16" s="86">
        <v>3221</v>
      </c>
      <c r="J16" s="85">
        <v>3176</v>
      </c>
      <c r="K16" s="84">
        <f>J16+I16</f>
        <v>6397</v>
      </c>
      <c r="L16" s="82">
        <f>I16+F16</f>
        <v>269120</v>
      </c>
      <c r="M16" s="83">
        <f>J16+G16</f>
        <v>260542</v>
      </c>
      <c r="N16" s="82">
        <f>K16+H16</f>
        <v>529662</v>
      </c>
      <c r="O16" s="81">
        <f>N16+E16</f>
        <v>1709545</v>
      </c>
    </row>
    <row r="17" spans="1:15" s="103" customFormat="1" ht="18.75" customHeight="1">
      <c r="A17" s="99"/>
      <c r="B17" s="90" t="s">
        <v>17</v>
      </c>
      <c r="C17" s="65">
        <v>1223306</v>
      </c>
      <c r="D17" s="89">
        <v>75449</v>
      </c>
      <c r="E17" s="88">
        <f>D17+C17</f>
        <v>1298755</v>
      </c>
      <c r="F17" s="65">
        <v>288296</v>
      </c>
      <c r="G17" s="63">
        <v>323100</v>
      </c>
      <c r="H17" s="82">
        <f>G17+F17</f>
        <v>611396</v>
      </c>
      <c r="I17" s="86">
        <v>4386</v>
      </c>
      <c r="J17" s="85">
        <v>5114</v>
      </c>
      <c r="K17" s="84">
        <f>J17+I17</f>
        <v>9500</v>
      </c>
      <c r="L17" s="82">
        <f>I17+F17</f>
        <v>292682</v>
      </c>
      <c r="M17" s="83">
        <f>J17+G17</f>
        <v>328214</v>
      </c>
      <c r="N17" s="82">
        <f>K17+H17</f>
        <v>620896</v>
      </c>
      <c r="O17" s="81">
        <f>N17+E17</f>
        <v>1919651</v>
      </c>
    </row>
    <row r="18" spans="1:15" s="102" customFormat="1" ht="18.75" customHeight="1">
      <c r="A18" s="99"/>
      <c r="B18" s="90" t="s">
        <v>16</v>
      </c>
      <c r="C18" s="65">
        <v>1181152</v>
      </c>
      <c r="D18" s="89">
        <v>47824</v>
      </c>
      <c r="E18" s="88">
        <f>D18+C18</f>
        <v>1228976</v>
      </c>
      <c r="F18" s="65">
        <v>310033</v>
      </c>
      <c r="G18" s="63">
        <v>280914</v>
      </c>
      <c r="H18" s="82">
        <f>G18+F18</f>
        <v>590947</v>
      </c>
      <c r="I18" s="86">
        <v>3790</v>
      </c>
      <c r="J18" s="85">
        <v>4198</v>
      </c>
      <c r="K18" s="84">
        <f>J18+I18</f>
        <v>7988</v>
      </c>
      <c r="L18" s="82">
        <f>I18+F18</f>
        <v>313823</v>
      </c>
      <c r="M18" s="83">
        <f>J18+G18</f>
        <v>285112</v>
      </c>
      <c r="N18" s="82">
        <f>K18+H18</f>
        <v>598935</v>
      </c>
      <c r="O18" s="81">
        <f>N18+E18</f>
        <v>1827911</v>
      </c>
    </row>
    <row r="19" spans="1:15" ht="18.75" customHeight="1">
      <c r="A19" s="99"/>
      <c r="B19" s="90" t="s">
        <v>15</v>
      </c>
      <c r="C19" s="65">
        <v>1096850</v>
      </c>
      <c r="D19" s="89">
        <v>48932</v>
      </c>
      <c r="E19" s="88">
        <f>D19+C19</f>
        <v>1145782</v>
      </c>
      <c r="F19" s="65">
        <v>255954</v>
      </c>
      <c r="G19" s="63">
        <v>225061</v>
      </c>
      <c r="H19" s="82">
        <f>G19+F19</f>
        <v>481015</v>
      </c>
      <c r="I19" s="86">
        <v>1870</v>
      </c>
      <c r="J19" s="85">
        <v>1747</v>
      </c>
      <c r="K19" s="84">
        <f>J19+I19</f>
        <v>3617</v>
      </c>
      <c r="L19" s="82">
        <f>I19+F19</f>
        <v>257824</v>
      </c>
      <c r="M19" s="83">
        <f>J19+G19</f>
        <v>226808</v>
      </c>
      <c r="N19" s="82">
        <f>K19+H19</f>
        <v>484632</v>
      </c>
      <c r="O19" s="81">
        <f>N19+E19</f>
        <v>1630414</v>
      </c>
    </row>
    <row r="20" spans="1:15" s="100" customFormat="1" ht="18.75" customHeight="1">
      <c r="A20" s="101"/>
      <c r="B20" s="90" t="s">
        <v>14</v>
      </c>
      <c r="C20" s="65">
        <v>1206244</v>
      </c>
      <c r="D20" s="89">
        <v>63332</v>
      </c>
      <c r="E20" s="88">
        <f>D20+C20</f>
        <v>1269576</v>
      </c>
      <c r="F20" s="65">
        <v>266448</v>
      </c>
      <c r="G20" s="63">
        <v>269287</v>
      </c>
      <c r="H20" s="82">
        <f>G20+F20</f>
        <v>535735</v>
      </c>
      <c r="I20" s="86">
        <v>2722</v>
      </c>
      <c r="J20" s="85">
        <v>2360</v>
      </c>
      <c r="K20" s="84">
        <f>J20+I20</f>
        <v>5082</v>
      </c>
      <c r="L20" s="82">
        <f>I20+F20</f>
        <v>269170</v>
      </c>
      <c r="M20" s="83">
        <f>J20+G20</f>
        <v>271647</v>
      </c>
      <c r="N20" s="82">
        <f>K20+H20</f>
        <v>540817</v>
      </c>
      <c r="O20" s="81">
        <f>N20+E20</f>
        <v>1810393</v>
      </c>
    </row>
    <row r="21" spans="1:15" ht="18.75" customHeight="1">
      <c r="A21" s="99"/>
      <c r="B21" s="98" t="s">
        <v>13</v>
      </c>
      <c r="C21" s="65">
        <v>1128917</v>
      </c>
      <c r="D21" s="89">
        <v>78815</v>
      </c>
      <c r="E21" s="88">
        <f>D21+C21</f>
        <v>1207732</v>
      </c>
      <c r="F21" s="65">
        <v>254276</v>
      </c>
      <c r="G21" s="63">
        <v>265672</v>
      </c>
      <c r="H21" s="82">
        <f>G21+F21</f>
        <v>519948</v>
      </c>
      <c r="I21" s="86">
        <v>1998</v>
      </c>
      <c r="J21" s="85">
        <v>1684</v>
      </c>
      <c r="K21" s="84">
        <f>J21+I21</f>
        <v>3682</v>
      </c>
      <c r="L21" s="82">
        <f>I21+F21</f>
        <v>256274</v>
      </c>
      <c r="M21" s="83">
        <f>J21+G21</f>
        <v>267356</v>
      </c>
      <c r="N21" s="82">
        <f>K21+H21</f>
        <v>523630</v>
      </c>
      <c r="O21" s="81">
        <f>N21+E21</f>
        <v>1731362</v>
      </c>
    </row>
    <row r="22" spans="1:15" ht="18.75" customHeight="1" thickBot="1">
      <c r="A22" s="97"/>
      <c r="B22" s="90" t="s">
        <v>12</v>
      </c>
      <c r="C22" s="65">
        <v>1178714</v>
      </c>
      <c r="D22" s="89">
        <v>81695</v>
      </c>
      <c r="E22" s="88">
        <f>D22+C22</f>
        <v>1260409</v>
      </c>
      <c r="F22" s="65">
        <v>278636</v>
      </c>
      <c r="G22" s="63">
        <v>336863</v>
      </c>
      <c r="H22" s="82">
        <f>G22+F22</f>
        <v>615499</v>
      </c>
      <c r="I22" s="86">
        <v>2116</v>
      </c>
      <c r="J22" s="85">
        <v>2410</v>
      </c>
      <c r="K22" s="84">
        <f>J22+I22</f>
        <v>4526</v>
      </c>
      <c r="L22" s="82">
        <f>I22+F22</f>
        <v>280752</v>
      </c>
      <c r="M22" s="83">
        <f>J22+G22</f>
        <v>339273</v>
      </c>
      <c r="N22" s="82">
        <f>K22+H22</f>
        <v>620025</v>
      </c>
      <c r="O22" s="81">
        <f>N22+E22</f>
        <v>1880434</v>
      </c>
    </row>
    <row r="23" spans="1:15" ht="3.75" customHeight="1">
      <c r="A23" s="96"/>
      <c r="B23" s="95"/>
      <c r="C23" s="94"/>
      <c r="D23" s="93"/>
      <c r="E23" s="92">
        <f>D23+C23</f>
        <v>0</v>
      </c>
      <c r="F23" s="50"/>
      <c r="G23" s="49"/>
      <c r="H23" s="46"/>
      <c r="I23" s="50"/>
      <c r="J23" s="49"/>
      <c r="K23" s="48"/>
      <c r="L23" s="46">
        <f>I23+F23</f>
        <v>0</v>
      </c>
      <c r="M23" s="47">
        <f>J23+G23</f>
        <v>0</v>
      </c>
      <c r="N23" s="46">
        <f>K23+H23</f>
        <v>0</v>
      </c>
      <c r="O23" s="45">
        <f>N23+E23</f>
        <v>0</v>
      </c>
    </row>
    <row r="24" spans="1:15" ht="18" customHeight="1">
      <c r="A24" s="91">
        <v>2011</v>
      </c>
      <c r="B24" s="90" t="s">
        <v>11</v>
      </c>
      <c r="C24" s="65">
        <v>1137399</v>
      </c>
      <c r="D24" s="89">
        <v>95089</v>
      </c>
      <c r="E24" s="88">
        <f>D24+C24</f>
        <v>1232488</v>
      </c>
      <c r="F24" s="87">
        <v>337321</v>
      </c>
      <c r="G24" s="63">
        <v>303592</v>
      </c>
      <c r="H24" s="82">
        <f>G24+F24</f>
        <v>640913</v>
      </c>
      <c r="I24" s="86">
        <v>4070</v>
      </c>
      <c r="J24" s="85">
        <v>4420</v>
      </c>
      <c r="K24" s="84">
        <f>J24+I24</f>
        <v>8490</v>
      </c>
      <c r="L24" s="82">
        <f>I24+F24</f>
        <v>341391</v>
      </c>
      <c r="M24" s="83">
        <f>J24+G24</f>
        <v>308012</v>
      </c>
      <c r="N24" s="82">
        <f>K24+H24</f>
        <v>649403</v>
      </c>
      <c r="O24" s="81">
        <f>N24+E24</f>
        <v>1881891</v>
      </c>
    </row>
    <row r="25" spans="1:15" ht="18" customHeight="1">
      <c r="A25" s="91"/>
      <c r="B25" s="90" t="s">
        <v>10</v>
      </c>
      <c r="C25" s="65">
        <v>967960</v>
      </c>
      <c r="D25" s="89">
        <v>41770</v>
      </c>
      <c r="E25" s="88">
        <f>D25+C25</f>
        <v>1009730</v>
      </c>
      <c r="F25" s="87">
        <v>235961</v>
      </c>
      <c r="G25" s="63">
        <v>218865</v>
      </c>
      <c r="H25" s="82">
        <f>G25+F25</f>
        <v>454826</v>
      </c>
      <c r="I25" s="86">
        <v>2692</v>
      </c>
      <c r="J25" s="85">
        <v>2603</v>
      </c>
      <c r="K25" s="84">
        <f>J25+I25</f>
        <v>5295</v>
      </c>
      <c r="L25" s="82">
        <f>I25+F25</f>
        <v>238653</v>
      </c>
      <c r="M25" s="83">
        <f>J25+G25</f>
        <v>221468</v>
      </c>
      <c r="N25" s="82">
        <f>K25+H25</f>
        <v>460121</v>
      </c>
      <c r="O25" s="81">
        <f>N25+E25</f>
        <v>1469851</v>
      </c>
    </row>
    <row r="26" spans="1:15" s="67" customFormat="1" ht="18" customHeight="1" thickBot="1">
      <c r="A26" s="80"/>
      <c r="B26" s="79" t="s">
        <v>9</v>
      </c>
      <c r="C26" s="78">
        <v>1090092</v>
      </c>
      <c r="D26" s="77">
        <v>66936</v>
      </c>
      <c r="E26" s="76">
        <f>D26+C26</f>
        <v>1157028</v>
      </c>
      <c r="F26" s="75">
        <v>274306</v>
      </c>
      <c r="G26" s="74">
        <v>245083</v>
      </c>
      <c r="H26" s="69">
        <f>G26+F26</f>
        <v>519389</v>
      </c>
      <c r="I26" s="73">
        <v>1853</v>
      </c>
      <c r="J26" s="72">
        <v>1806</v>
      </c>
      <c r="K26" s="71">
        <f>J26+I26</f>
        <v>3659</v>
      </c>
      <c r="L26" s="69">
        <f>I26+F26</f>
        <v>276159</v>
      </c>
      <c r="M26" s="70">
        <f>J26+G26</f>
        <v>246889</v>
      </c>
      <c r="N26" s="69">
        <f>K26+H26</f>
        <v>523048</v>
      </c>
      <c r="O26" s="68">
        <f>N26+E26</f>
        <v>1680076</v>
      </c>
    </row>
    <row r="27" spans="1:15" ht="18" customHeight="1">
      <c r="A27" s="66" t="s">
        <v>8</v>
      </c>
      <c r="B27" s="52"/>
      <c r="C27" s="50"/>
      <c r="D27" s="49"/>
      <c r="E27" s="51"/>
      <c r="F27" s="50"/>
      <c r="G27" s="49"/>
      <c r="H27" s="48"/>
      <c r="I27" s="50"/>
      <c r="J27" s="49"/>
      <c r="K27" s="48"/>
      <c r="L27" s="46"/>
      <c r="M27" s="47"/>
      <c r="N27" s="46"/>
      <c r="O27" s="45"/>
    </row>
    <row r="28" spans="1:15" ht="18" customHeight="1">
      <c r="A28" s="44" t="s">
        <v>7</v>
      </c>
      <c r="B28" s="60"/>
      <c r="C28" s="65">
        <f>SUM(C11:C13)</f>
        <v>3030238</v>
      </c>
      <c r="D28" s="63">
        <f>SUM(D11:D13)</f>
        <v>153141</v>
      </c>
      <c r="E28" s="62">
        <f>SUM(E11:E13)</f>
        <v>3183379</v>
      </c>
      <c r="F28" s="65">
        <f>SUM(F11:F13)</f>
        <v>737374</v>
      </c>
      <c r="G28" s="63">
        <f>SUM(G11:G13)</f>
        <v>666843</v>
      </c>
      <c r="H28" s="64">
        <f>SUM(H11:H13)</f>
        <v>1404217</v>
      </c>
      <c r="I28" s="65">
        <f>SUM(I11:I13)</f>
        <v>9410</v>
      </c>
      <c r="J28" s="63">
        <f>SUM(J11:J13)</f>
        <v>9461</v>
      </c>
      <c r="K28" s="64">
        <f>SUM(K11:K13)</f>
        <v>18871</v>
      </c>
      <c r="L28" s="62">
        <f>SUM(L11:L13)</f>
        <v>746784</v>
      </c>
      <c r="M28" s="63">
        <f>SUM(M11:M13)</f>
        <v>676304</v>
      </c>
      <c r="N28" s="62">
        <f>SUM(N11:N13)</f>
        <v>1423088</v>
      </c>
      <c r="O28" s="61">
        <f>SUM(O11:O13)</f>
        <v>4606467</v>
      </c>
    </row>
    <row r="29" spans="1:15" ht="18" customHeight="1" thickBot="1">
      <c r="A29" s="44" t="s">
        <v>6</v>
      </c>
      <c r="B29" s="60"/>
      <c r="C29" s="59">
        <f>SUM(C24:C26)</f>
        <v>3195451</v>
      </c>
      <c r="D29" s="56">
        <f>SUM(D24:D26)</f>
        <v>203795</v>
      </c>
      <c r="E29" s="55">
        <f>SUM(E24:E26)</f>
        <v>3399246</v>
      </c>
      <c r="F29" s="58">
        <f>SUM(F24:F26)</f>
        <v>847588</v>
      </c>
      <c r="G29" s="56">
        <f>SUM(G24:G26)</f>
        <v>767540</v>
      </c>
      <c r="H29" s="57">
        <f>SUM(H24:H26)</f>
        <v>1615128</v>
      </c>
      <c r="I29" s="58">
        <f>SUM(I24:I26)</f>
        <v>8615</v>
      </c>
      <c r="J29" s="56">
        <f>SUM(J24:J26)</f>
        <v>8829</v>
      </c>
      <c r="K29" s="57">
        <f>SUM(K24:K26)</f>
        <v>17444</v>
      </c>
      <c r="L29" s="55">
        <f>SUM(L24:L26)</f>
        <v>856203</v>
      </c>
      <c r="M29" s="56">
        <f>SUM(M24:M26)</f>
        <v>776369</v>
      </c>
      <c r="N29" s="55">
        <f>SUM(N24:N26)</f>
        <v>1632572</v>
      </c>
      <c r="O29" s="54">
        <f>SUM(O24:O26)</f>
        <v>5031818</v>
      </c>
    </row>
    <row r="30" spans="1:15" ht="16.5" customHeight="1">
      <c r="A30" s="53" t="s">
        <v>5</v>
      </c>
      <c r="B30" s="52"/>
      <c r="C30" s="50"/>
      <c r="D30" s="49"/>
      <c r="E30" s="51"/>
      <c r="F30" s="50"/>
      <c r="G30" s="49"/>
      <c r="H30" s="46"/>
      <c r="I30" s="50"/>
      <c r="J30" s="49"/>
      <c r="K30" s="48"/>
      <c r="L30" s="46"/>
      <c r="M30" s="47"/>
      <c r="N30" s="46"/>
      <c r="O30" s="45"/>
    </row>
    <row r="31" spans="1:15" ht="16.5" customHeight="1">
      <c r="A31" s="44" t="s">
        <v>4</v>
      </c>
      <c r="B31" s="43"/>
      <c r="C31" s="22">
        <f>(C26/C13-1)*100</f>
        <v>1.2207680057941594</v>
      </c>
      <c r="D31" s="40">
        <f>(D26/D13-1)*100</f>
        <v>26.693543807847362</v>
      </c>
      <c r="E31" s="39">
        <f>(E26/E13-1)*100</f>
        <v>2.4119782824590263</v>
      </c>
      <c r="F31" s="22">
        <f>(F26/F13-1)*100</f>
        <v>9.559813237156067</v>
      </c>
      <c r="G31" s="20">
        <f>(G26/G13-1)*100</f>
        <v>13.01699292153744</v>
      </c>
      <c r="H31" s="39">
        <f>(H26/H13-1)*100</f>
        <v>11.164404378181004</v>
      </c>
      <c r="I31" s="42">
        <f>(I26/I13-1)*100</f>
        <v>-30.390683696468823</v>
      </c>
      <c r="J31" s="40">
        <f>(J26/J13-1)*100</f>
        <v>-8.925869894099847</v>
      </c>
      <c r="K31" s="41">
        <f>(K26/K13-1)*100</f>
        <v>-21.22712594187298</v>
      </c>
      <c r="L31" s="39">
        <f>(L26/L13-1)*100</f>
        <v>9.139519351230874</v>
      </c>
      <c r="M31" s="40">
        <f>(M26/M13-1)*100</f>
        <v>12.818157723978473</v>
      </c>
      <c r="N31" s="39">
        <f>(N26/N13-1)*100</f>
        <v>10.845548889421043</v>
      </c>
      <c r="O31" s="38">
        <f>(O26/O13-1)*100</f>
        <v>4.89664089947297</v>
      </c>
    </row>
    <row r="32" spans="1:15" ht="7.5" customHeight="1" thickBot="1">
      <c r="A32" s="37"/>
      <c r="B32" s="36"/>
      <c r="C32" s="35"/>
      <c r="D32" s="34"/>
      <c r="E32" s="33"/>
      <c r="F32" s="32"/>
      <c r="G32" s="30"/>
      <c r="H32" s="29"/>
      <c r="I32" s="32"/>
      <c r="J32" s="30"/>
      <c r="K32" s="31"/>
      <c r="L32" s="29"/>
      <c r="M32" s="30"/>
      <c r="N32" s="29"/>
      <c r="O32" s="28"/>
    </row>
    <row r="33" spans="1:15" ht="16.5" customHeight="1">
      <c r="A33" s="27" t="s">
        <v>3</v>
      </c>
      <c r="B33" s="26"/>
      <c r="C33" s="25"/>
      <c r="D33" s="24"/>
      <c r="E33" s="23"/>
      <c r="F33" s="22"/>
      <c r="G33" s="20"/>
      <c r="H33" s="19"/>
      <c r="I33" s="22"/>
      <c r="J33" s="20"/>
      <c r="K33" s="21"/>
      <c r="L33" s="19"/>
      <c r="M33" s="20"/>
      <c r="N33" s="19"/>
      <c r="O33" s="18"/>
    </row>
    <row r="34" spans="1:15" ht="16.5" customHeight="1" thickBot="1">
      <c r="A34" s="17" t="s">
        <v>2</v>
      </c>
      <c r="B34" s="16"/>
      <c r="C34" s="15">
        <f>(C29/C28-1)*100</f>
        <v>5.452146003053215</v>
      </c>
      <c r="D34" s="11">
        <f>(D29/D28-1)*100</f>
        <v>33.076707086932956</v>
      </c>
      <c r="E34" s="10">
        <f>(E29/E28-1)*100</f>
        <v>6.78106502555933</v>
      </c>
      <c r="F34" s="15">
        <f>(F29/F28-1)*100</f>
        <v>14.946824813459658</v>
      </c>
      <c r="G34" s="14">
        <f>(G29/G28-1)*100</f>
        <v>15.100555902963663</v>
      </c>
      <c r="H34" s="10">
        <f>(H29/H28-1)*100</f>
        <v>15.019829556258045</v>
      </c>
      <c r="I34" s="13">
        <f>(I29/I28-1)*100</f>
        <v>-8.44845908607864</v>
      </c>
      <c r="J34" s="11">
        <f>(J29/J28-1)*100</f>
        <v>-6.680054962477544</v>
      </c>
      <c r="K34" s="12">
        <f>(K29/K28-1)*100</f>
        <v>-7.561867415611257</v>
      </c>
      <c r="L34" s="10">
        <f>(L29/L28-1)*100</f>
        <v>14.652027895616392</v>
      </c>
      <c r="M34" s="11">
        <f>(M29/M28-1)*100</f>
        <v>14.795861032908286</v>
      </c>
      <c r="N34" s="10">
        <f>(N29/N28-1)*100</f>
        <v>14.720382717021007</v>
      </c>
      <c r="O34" s="9">
        <f>(O29/O28-1)*100</f>
        <v>9.233779380162721</v>
      </c>
    </row>
    <row r="35" spans="1:14" s="5" customFormat="1" ht="17.25" customHeight="1" thickTop="1">
      <c r="A35" s="6" t="s">
        <v>1</v>
      </c>
      <c r="B35" s="8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="5" customFormat="1" ht="13.5" customHeight="1">
      <c r="A36" s="6" t="s">
        <v>0</v>
      </c>
    </row>
    <row r="37" spans="1:14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4.25">
      <c r="A38" s="3"/>
      <c r="B38" s="3"/>
      <c r="C38" s="4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4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4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65517" ht="14.25">
      <c r="C65517" s="2" t="e">
        <f>((C65513/C65500)-1)*100</f>
        <v>#DIV/0!</v>
      </c>
    </row>
  </sheetData>
  <sheetProtection/>
  <mergeCells count="12">
    <mergeCell ref="N1:O1"/>
    <mergeCell ref="C7:E7"/>
    <mergeCell ref="O7:O10"/>
    <mergeCell ref="E9:E10"/>
    <mergeCell ref="A4:O5"/>
    <mergeCell ref="A11:A22"/>
    <mergeCell ref="A9:B9"/>
    <mergeCell ref="F9:H9"/>
    <mergeCell ref="C9:C10"/>
    <mergeCell ref="D9:D10"/>
    <mergeCell ref="F7:N8"/>
    <mergeCell ref="I9:K9"/>
  </mergeCells>
  <conditionalFormatting sqref="A31:B31 P31:IV31 A34:B34 P34:IV34">
    <cfRule type="cellIs" priority="1" dxfId="48" operator="lessThan" stopIfTrue="1">
      <formula>0</formula>
    </cfRule>
  </conditionalFormatting>
  <conditionalFormatting sqref="C30:O34">
    <cfRule type="cellIs" priority="2" dxfId="49" operator="lessThan" stopIfTrue="1">
      <formula>0</formula>
    </cfRule>
    <cfRule type="cellIs" priority="3" dxfId="50" operator="greaterThanOrEqual" stopIfTrue="1">
      <formula>0</formula>
    </cfRule>
  </conditionalFormatting>
  <hyperlinks>
    <hyperlink ref="N1" location="INDICE!A1" display="Volver al Indice"/>
  </hyperlinks>
  <printOptions/>
  <pageMargins left="0.2" right="0.03937007874015748" top="0.29" bottom="0.11811023622047245" header="0.07874015748031496" footer="0.07874015748031496"/>
  <pageSetup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65517"/>
  <sheetViews>
    <sheetView showGridLines="0" zoomScale="88" zoomScaleNormal="88" zoomScalePageLayoutView="0" workbookViewId="0" topLeftCell="A1">
      <selection activeCell="E15" sqref="E15"/>
    </sheetView>
  </sheetViews>
  <sheetFormatPr defaultColWidth="11.421875" defaultRowHeight="15"/>
  <cols>
    <col min="1" max="1" width="9.8515625" style="1" customWidth="1"/>
    <col min="2" max="2" width="22.00390625" style="1" customWidth="1"/>
    <col min="3" max="3" width="10.421875" style="1" customWidth="1"/>
    <col min="4" max="4" width="9.140625" style="1" customWidth="1"/>
    <col min="5" max="5" width="9.28125" style="1" customWidth="1"/>
    <col min="6" max="6" width="10.8515625" style="1" customWidth="1"/>
    <col min="7" max="7" width="10.00390625" style="1" customWidth="1"/>
    <col min="8" max="8" width="10.57421875" style="1" customWidth="1"/>
    <col min="9" max="9" width="9.57421875" style="1" customWidth="1"/>
    <col min="10" max="10" width="10.421875" style="1" customWidth="1"/>
    <col min="11" max="11" width="8.00390625" style="1" customWidth="1"/>
    <col min="12" max="12" width="9.421875" style="1" customWidth="1"/>
    <col min="13" max="13" width="10.8515625" style="1" customWidth="1"/>
    <col min="14" max="14" width="9.57421875" style="1" customWidth="1"/>
    <col min="15" max="15" width="12.28125" style="1" customWidth="1"/>
    <col min="16" max="16384" width="11.00390625" style="1" customWidth="1"/>
  </cols>
  <sheetData>
    <row r="1" ht="22.5" customHeight="1" thickBot="1">
      <c r="O1" s="233" t="s">
        <v>32</v>
      </c>
    </row>
    <row r="2" ht="5.25" customHeight="1"/>
    <row r="3" ht="4.5" customHeight="1" thickBot="1"/>
    <row r="4" spans="1:15" ht="13.5" customHeight="1" thickTop="1">
      <c r="A4" s="159" t="s">
        <v>40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7"/>
    </row>
    <row r="5" spans="1:15" ht="12.75" customHeight="1">
      <c r="A5" s="156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4"/>
    </row>
    <row r="6" spans="1:15" ht="5.25" customHeight="1" thickBot="1">
      <c r="A6" s="153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1"/>
    </row>
    <row r="7" spans="1:15" ht="16.5" customHeight="1" thickTop="1">
      <c r="A7" s="150"/>
      <c r="B7" s="149"/>
      <c r="C7" s="133" t="s">
        <v>30</v>
      </c>
      <c r="D7" s="132"/>
      <c r="E7" s="131"/>
      <c r="F7" s="148" t="s">
        <v>29</v>
      </c>
      <c r="G7" s="147"/>
      <c r="H7" s="147"/>
      <c r="I7" s="147"/>
      <c r="J7" s="147"/>
      <c r="K7" s="147"/>
      <c r="L7" s="147"/>
      <c r="M7" s="147"/>
      <c r="N7" s="232"/>
      <c r="O7" s="146" t="s">
        <v>28</v>
      </c>
    </row>
    <row r="8" spans="1:15" ht="3.75" customHeight="1" thickBot="1">
      <c r="A8" s="145"/>
      <c r="B8" s="144"/>
      <c r="C8" s="143"/>
      <c r="D8" s="142"/>
      <c r="E8" s="141"/>
      <c r="F8" s="140"/>
      <c r="G8" s="139"/>
      <c r="H8" s="139"/>
      <c r="I8" s="139"/>
      <c r="J8" s="139"/>
      <c r="K8" s="139"/>
      <c r="L8" s="139"/>
      <c r="M8" s="139"/>
      <c r="N8" s="231"/>
      <c r="O8" s="129"/>
    </row>
    <row r="9" spans="1:15" ht="21.75" customHeight="1" thickBot="1" thickTop="1">
      <c r="A9" s="138" t="s">
        <v>27</v>
      </c>
      <c r="B9" s="137"/>
      <c r="C9" s="136" t="s">
        <v>26</v>
      </c>
      <c r="D9" s="230" t="s">
        <v>25</v>
      </c>
      <c r="E9" s="134" t="s">
        <v>21</v>
      </c>
      <c r="F9" s="133" t="s">
        <v>26</v>
      </c>
      <c r="G9" s="132"/>
      <c r="H9" s="132"/>
      <c r="I9" s="133" t="s">
        <v>25</v>
      </c>
      <c r="J9" s="132"/>
      <c r="K9" s="131"/>
      <c r="L9" s="229" t="s">
        <v>24</v>
      </c>
      <c r="M9" s="130"/>
      <c r="N9" s="228"/>
      <c r="O9" s="129"/>
    </row>
    <row r="10" spans="1:15" s="118" customFormat="1" ht="18.75" customHeight="1" thickBot="1">
      <c r="A10" s="128"/>
      <c r="B10" s="127"/>
      <c r="C10" s="126"/>
      <c r="D10" s="227"/>
      <c r="E10" s="124"/>
      <c r="F10" s="122" t="s">
        <v>39</v>
      </c>
      <c r="G10" s="121" t="s">
        <v>38</v>
      </c>
      <c r="H10" s="120" t="s">
        <v>21</v>
      </c>
      <c r="I10" s="122" t="s">
        <v>39</v>
      </c>
      <c r="J10" s="121" t="s">
        <v>38</v>
      </c>
      <c r="K10" s="123" t="s">
        <v>21</v>
      </c>
      <c r="L10" s="122" t="s">
        <v>39</v>
      </c>
      <c r="M10" s="121" t="s">
        <v>38</v>
      </c>
      <c r="N10" s="123" t="s">
        <v>21</v>
      </c>
      <c r="O10" s="119"/>
    </row>
    <row r="11" spans="1:15" ht="18" customHeight="1" thickTop="1">
      <c r="A11" s="117">
        <v>2010</v>
      </c>
      <c r="B11" s="90" t="s">
        <v>11</v>
      </c>
      <c r="C11" s="224">
        <v>8090.238000000006</v>
      </c>
      <c r="D11" s="226">
        <v>584.6590000000001</v>
      </c>
      <c r="E11" s="225">
        <f>D11+C11</f>
        <v>8674.897000000006</v>
      </c>
      <c r="F11" s="224">
        <v>27202.813</v>
      </c>
      <c r="G11" s="223">
        <v>14730.411000000002</v>
      </c>
      <c r="H11" s="218">
        <f>G11+F11</f>
        <v>41933.224</v>
      </c>
      <c r="I11" s="222">
        <v>1365.797</v>
      </c>
      <c r="J11" s="221">
        <v>764.2950000000002</v>
      </c>
      <c r="K11" s="218">
        <f>J11+I11</f>
        <v>2130.092</v>
      </c>
      <c r="L11" s="220">
        <f>I11+F11</f>
        <v>28568.609999999997</v>
      </c>
      <c r="M11" s="219">
        <f>J11+G11</f>
        <v>15494.706000000002</v>
      </c>
      <c r="N11" s="218">
        <f>K11+H11</f>
        <v>44063.316</v>
      </c>
      <c r="O11" s="107">
        <f>N11+E11</f>
        <v>52738.213</v>
      </c>
    </row>
    <row r="12" spans="1:15" s="105" customFormat="1" ht="18" customHeight="1">
      <c r="A12" s="99"/>
      <c r="B12" s="90" t="s">
        <v>10</v>
      </c>
      <c r="C12" s="204">
        <v>9067.103999999994</v>
      </c>
      <c r="D12" s="206">
        <v>1075.9270000000006</v>
      </c>
      <c r="E12" s="205">
        <f>D12+C12</f>
        <v>10143.030999999995</v>
      </c>
      <c r="F12" s="204">
        <v>23610.193999999992</v>
      </c>
      <c r="G12" s="203">
        <v>14199.845</v>
      </c>
      <c r="H12" s="198">
        <f>G12+F12</f>
        <v>37810.03899999999</v>
      </c>
      <c r="I12" s="202">
        <v>1695.424</v>
      </c>
      <c r="J12" s="201">
        <v>828.6</v>
      </c>
      <c r="K12" s="198">
        <f>J12+I12</f>
        <v>2524.024</v>
      </c>
      <c r="L12" s="200">
        <f>I12+F12</f>
        <v>25305.61799999999</v>
      </c>
      <c r="M12" s="199">
        <f>J12+G12</f>
        <v>15028.445</v>
      </c>
      <c r="N12" s="198">
        <f>K12+H12</f>
        <v>40334.06299999999</v>
      </c>
      <c r="O12" s="81">
        <f>N12+E12</f>
        <v>50477.09399999998</v>
      </c>
    </row>
    <row r="13" spans="1:15" s="207" customFormat="1" ht="18" customHeight="1">
      <c r="A13" s="99"/>
      <c r="B13" s="217" t="s">
        <v>9</v>
      </c>
      <c r="C13" s="214">
        <v>10275.501000000002</v>
      </c>
      <c r="D13" s="216">
        <v>1345.5129999999988</v>
      </c>
      <c r="E13" s="215">
        <f>D13+C13</f>
        <v>11621.014000000001</v>
      </c>
      <c r="F13" s="214">
        <v>25469.94800000001</v>
      </c>
      <c r="G13" s="213">
        <v>17712.388999999992</v>
      </c>
      <c r="H13" s="209">
        <f>G13+F13</f>
        <v>43182.337</v>
      </c>
      <c r="I13" s="211">
        <v>3033.316</v>
      </c>
      <c r="J13" s="212">
        <v>1441.577</v>
      </c>
      <c r="K13" s="209">
        <f>J13+I13</f>
        <v>4474.893</v>
      </c>
      <c r="L13" s="211">
        <f>I13+F13</f>
        <v>28503.26400000001</v>
      </c>
      <c r="M13" s="210">
        <f>J13+G13</f>
        <v>19153.965999999993</v>
      </c>
      <c r="N13" s="209">
        <f>K13+H13</f>
        <v>47657.229999999996</v>
      </c>
      <c r="O13" s="208">
        <f>N13+E13</f>
        <v>59278.244</v>
      </c>
    </row>
    <row r="14" spans="1:15" ht="18" customHeight="1">
      <c r="A14" s="99"/>
      <c r="B14" s="90" t="s">
        <v>20</v>
      </c>
      <c r="C14" s="204">
        <v>8755.342999999995</v>
      </c>
      <c r="D14" s="206">
        <v>1199.902999999999</v>
      </c>
      <c r="E14" s="205">
        <f>D14+C14</f>
        <v>9955.245999999994</v>
      </c>
      <c r="F14" s="204">
        <v>28187.765999999985</v>
      </c>
      <c r="G14" s="203">
        <v>16365.850000000002</v>
      </c>
      <c r="H14" s="198">
        <f>G14+F14</f>
        <v>44553.61599999999</v>
      </c>
      <c r="I14" s="202">
        <v>5513.469</v>
      </c>
      <c r="J14" s="201">
        <v>1443.675</v>
      </c>
      <c r="K14" s="198">
        <f>J14+I14</f>
        <v>6957.144</v>
      </c>
      <c r="L14" s="200">
        <f>I14+F14</f>
        <v>33701.234999999986</v>
      </c>
      <c r="M14" s="199">
        <f>J14+G14</f>
        <v>17809.525</v>
      </c>
      <c r="N14" s="198">
        <f>K14+H14</f>
        <v>51510.75999999999</v>
      </c>
      <c r="O14" s="81">
        <f>N14+E14</f>
        <v>61466.00599999998</v>
      </c>
    </row>
    <row r="15" spans="1:15" s="105" customFormat="1" ht="18" customHeight="1">
      <c r="A15" s="99"/>
      <c r="B15" s="90" t="s">
        <v>19</v>
      </c>
      <c r="C15" s="204">
        <v>9765.390000000003</v>
      </c>
      <c r="D15" s="206">
        <v>1200.7679999999993</v>
      </c>
      <c r="E15" s="205">
        <f>D15+C15</f>
        <v>10966.158000000003</v>
      </c>
      <c r="F15" s="204">
        <v>25428.21999999999</v>
      </c>
      <c r="G15" s="203">
        <v>17002.244999999995</v>
      </c>
      <c r="H15" s="198">
        <f>G15+F15</f>
        <v>42430.46499999998</v>
      </c>
      <c r="I15" s="202">
        <v>2686.6369999999997</v>
      </c>
      <c r="J15" s="201">
        <v>1174.227</v>
      </c>
      <c r="K15" s="198">
        <f>J15+I15</f>
        <v>3860.8639999999996</v>
      </c>
      <c r="L15" s="200">
        <f>I15+F15</f>
        <v>28114.85699999999</v>
      </c>
      <c r="M15" s="199">
        <f>J15+G15</f>
        <v>18176.471999999994</v>
      </c>
      <c r="N15" s="198">
        <f>K15+H15</f>
        <v>46291.32899999998</v>
      </c>
      <c r="O15" s="81">
        <f>N15+E15</f>
        <v>57257.48699999999</v>
      </c>
    </row>
    <row r="16" spans="1:15" s="104" customFormat="1" ht="18" customHeight="1">
      <c r="A16" s="99"/>
      <c r="B16" s="90" t="s">
        <v>18</v>
      </c>
      <c r="C16" s="204">
        <v>9629.162999999997</v>
      </c>
      <c r="D16" s="206">
        <v>1220.274</v>
      </c>
      <c r="E16" s="205">
        <f>D16+C16</f>
        <v>10849.436999999996</v>
      </c>
      <c r="F16" s="204">
        <v>21901.624</v>
      </c>
      <c r="G16" s="203">
        <v>16193.873999999996</v>
      </c>
      <c r="H16" s="198">
        <f>G16+F16</f>
        <v>38095.49799999999</v>
      </c>
      <c r="I16" s="202">
        <v>2284.7660000000005</v>
      </c>
      <c r="J16" s="201">
        <v>1272.1080000000002</v>
      </c>
      <c r="K16" s="198">
        <f>J16+I16</f>
        <v>3556.8740000000007</v>
      </c>
      <c r="L16" s="200">
        <f>I16+F16</f>
        <v>24186.39</v>
      </c>
      <c r="M16" s="199">
        <f>J16+G16</f>
        <v>17465.981999999996</v>
      </c>
      <c r="N16" s="198">
        <f>K16+H16</f>
        <v>41652.371999999996</v>
      </c>
      <c r="O16" s="81">
        <f>N16+E16</f>
        <v>52501.808999999994</v>
      </c>
    </row>
    <row r="17" spans="1:15" s="103" customFormat="1" ht="18" customHeight="1">
      <c r="A17" s="99"/>
      <c r="B17" s="90" t="s">
        <v>17</v>
      </c>
      <c r="C17" s="204">
        <v>9592.19</v>
      </c>
      <c r="D17" s="206">
        <v>1360.610999999998</v>
      </c>
      <c r="E17" s="205">
        <f>D17+C17</f>
        <v>10952.801</v>
      </c>
      <c r="F17" s="204">
        <v>21781.942000000003</v>
      </c>
      <c r="G17" s="203">
        <v>16861.661</v>
      </c>
      <c r="H17" s="198">
        <f>G17+F17</f>
        <v>38643.603</v>
      </c>
      <c r="I17" s="202">
        <v>2577.5349999999994</v>
      </c>
      <c r="J17" s="201">
        <v>993.326</v>
      </c>
      <c r="K17" s="198">
        <f>J17+I17</f>
        <v>3570.8609999999994</v>
      </c>
      <c r="L17" s="200">
        <f>I17+F17</f>
        <v>24359.477000000003</v>
      </c>
      <c r="M17" s="199">
        <f>J17+G17</f>
        <v>17854.987</v>
      </c>
      <c r="N17" s="198">
        <f>K17+H17</f>
        <v>42214.464</v>
      </c>
      <c r="O17" s="81">
        <f>N17+E17</f>
        <v>53167.265</v>
      </c>
    </row>
    <row r="18" spans="1:15" s="102" customFormat="1" ht="18" customHeight="1">
      <c r="A18" s="99"/>
      <c r="B18" s="90" t="s">
        <v>16</v>
      </c>
      <c r="C18" s="204">
        <v>9344.398000000008</v>
      </c>
      <c r="D18" s="206">
        <v>1492.4769999999978</v>
      </c>
      <c r="E18" s="205">
        <f>D18+C18</f>
        <v>10836.875000000005</v>
      </c>
      <c r="F18" s="204">
        <v>21496.586999999996</v>
      </c>
      <c r="G18" s="203">
        <v>15852.139000000003</v>
      </c>
      <c r="H18" s="198">
        <f>G18+F18</f>
        <v>37348.725999999995</v>
      </c>
      <c r="I18" s="202">
        <v>3884.0330000000004</v>
      </c>
      <c r="J18" s="201">
        <v>1788.294</v>
      </c>
      <c r="K18" s="198">
        <f>J18+I18</f>
        <v>5672.327</v>
      </c>
      <c r="L18" s="200">
        <f>I18+F18</f>
        <v>25380.619999999995</v>
      </c>
      <c r="M18" s="199">
        <f>J18+G18</f>
        <v>17640.433000000005</v>
      </c>
      <c r="N18" s="198">
        <f>K18+H18</f>
        <v>43021.05299999999</v>
      </c>
      <c r="O18" s="81">
        <f>N18+E18</f>
        <v>53857.928</v>
      </c>
    </row>
    <row r="19" spans="1:15" ht="18" customHeight="1">
      <c r="A19" s="99"/>
      <c r="B19" s="90" t="s">
        <v>15</v>
      </c>
      <c r="C19" s="204">
        <v>10433.909</v>
      </c>
      <c r="D19" s="206">
        <v>1487.0809999999979</v>
      </c>
      <c r="E19" s="205">
        <f>D19+C19</f>
        <v>11920.989999999998</v>
      </c>
      <c r="F19" s="204">
        <v>22948.59000000001</v>
      </c>
      <c r="G19" s="203">
        <v>16271.062000000005</v>
      </c>
      <c r="H19" s="198">
        <f>G19+F19</f>
        <v>39219.65200000002</v>
      </c>
      <c r="I19" s="202">
        <v>4125.6630000000005</v>
      </c>
      <c r="J19" s="201">
        <v>2530.17</v>
      </c>
      <c r="K19" s="198">
        <f>J19+I19</f>
        <v>6655.8330000000005</v>
      </c>
      <c r="L19" s="200">
        <f>I19+F19</f>
        <v>27074.25300000001</v>
      </c>
      <c r="M19" s="199">
        <f>J19+G19</f>
        <v>18801.232000000004</v>
      </c>
      <c r="N19" s="198">
        <f>K19+H19</f>
        <v>45875.485000000015</v>
      </c>
      <c r="O19" s="81">
        <f>N19+E19</f>
        <v>57796.47500000001</v>
      </c>
    </row>
    <row r="20" spans="1:15" s="100" customFormat="1" ht="18" customHeight="1">
      <c r="A20" s="101"/>
      <c r="B20" s="90" t="s">
        <v>14</v>
      </c>
      <c r="C20" s="204">
        <v>10947.224999999988</v>
      </c>
      <c r="D20" s="206">
        <v>1142.2809999999984</v>
      </c>
      <c r="E20" s="205">
        <f>D20+C20</f>
        <v>12089.505999999987</v>
      </c>
      <c r="F20" s="204">
        <v>24257.59900000001</v>
      </c>
      <c r="G20" s="203">
        <v>18091.513000000006</v>
      </c>
      <c r="H20" s="198">
        <f>G20+F20</f>
        <v>42349.112000000016</v>
      </c>
      <c r="I20" s="202">
        <v>928.0579999999999</v>
      </c>
      <c r="J20" s="201">
        <v>1347.965</v>
      </c>
      <c r="K20" s="198">
        <f>J20+I20</f>
        <v>2276.0229999999997</v>
      </c>
      <c r="L20" s="200">
        <f>I20+F20</f>
        <v>25185.65700000001</v>
      </c>
      <c r="M20" s="199">
        <f>J20+G20</f>
        <v>19439.478000000006</v>
      </c>
      <c r="N20" s="198">
        <f>K20+H20</f>
        <v>44625.13500000002</v>
      </c>
      <c r="O20" s="81">
        <f>N20+E20</f>
        <v>56714.641</v>
      </c>
    </row>
    <row r="21" spans="1:15" ht="18" customHeight="1">
      <c r="A21" s="99"/>
      <c r="B21" s="90" t="s">
        <v>13</v>
      </c>
      <c r="C21" s="204">
        <v>11087.11899999999</v>
      </c>
      <c r="D21" s="206">
        <v>1260.4139999999977</v>
      </c>
      <c r="E21" s="205">
        <f>D21+C21</f>
        <v>12347.532999999987</v>
      </c>
      <c r="F21" s="204">
        <v>22785.883</v>
      </c>
      <c r="G21" s="203">
        <v>18470.317999999996</v>
      </c>
      <c r="H21" s="198">
        <f>G21+F21</f>
        <v>41256.201</v>
      </c>
      <c r="I21" s="202">
        <v>2968.0860000000002</v>
      </c>
      <c r="J21" s="201">
        <v>1252.679</v>
      </c>
      <c r="K21" s="198">
        <f>J21+I21</f>
        <v>4220.765</v>
      </c>
      <c r="L21" s="200">
        <f>I21+F21</f>
        <v>25753.969</v>
      </c>
      <c r="M21" s="199">
        <f>J21+G21</f>
        <v>19722.996999999996</v>
      </c>
      <c r="N21" s="198">
        <f>K21+H21</f>
        <v>45476.966</v>
      </c>
      <c r="O21" s="81">
        <f>N21+E21</f>
        <v>57824.49899999999</v>
      </c>
    </row>
    <row r="22" spans="1:15" ht="18" customHeight="1" thickBot="1">
      <c r="A22" s="97"/>
      <c r="B22" s="90" t="s">
        <v>12</v>
      </c>
      <c r="C22" s="204">
        <v>12287.607000000009</v>
      </c>
      <c r="D22" s="206">
        <v>1144.0219999999988</v>
      </c>
      <c r="E22" s="205">
        <f>D22+C22</f>
        <v>13431.629000000008</v>
      </c>
      <c r="F22" s="204">
        <v>21029.968999999994</v>
      </c>
      <c r="G22" s="203">
        <v>18061.469</v>
      </c>
      <c r="H22" s="198">
        <f>G22+F22</f>
        <v>39091.437999999995</v>
      </c>
      <c r="I22" s="202">
        <v>4571.611</v>
      </c>
      <c r="J22" s="201">
        <v>3328.9719999999998</v>
      </c>
      <c r="K22" s="198">
        <f>J22+I22</f>
        <v>7900.583</v>
      </c>
      <c r="L22" s="200">
        <f>I22+F22</f>
        <v>25601.579999999994</v>
      </c>
      <c r="M22" s="199">
        <f>J22+G22</f>
        <v>21390.441</v>
      </c>
      <c r="N22" s="198">
        <f>K22+H22</f>
        <v>46992.02099999999</v>
      </c>
      <c r="O22" s="81">
        <f>N22+E22</f>
        <v>60423.65</v>
      </c>
    </row>
    <row r="23" spans="1:15" ht="3.75" customHeight="1">
      <c r="A23" s="96"/>
      <c r="B23" s="95"/>
      <c r="C23" s="94"/>
      <c r="D23" s="93"/>
      <c r="E23" s="197">
        <f>D23+C23</f>
        <v>0</v>
      </c>
      <c r="F23" s="50"/>
      <c r="G23" s="49"/>
      <c r="H23" s="48"/>
      <c r="I23" s="50"/>
      <c r="J23" s="49"/>
      <c r="K23" s="48"/>
      <c r="L23" s="166">
        <f>I23+F23</f>
        <v>0</v>
      </c>
      <c r="M23" s="47">
        <f>J23+G23</f>
        <v>0</v>
      </c>
      <c r="N23" s="48">
        <f>K23+H23</f>
        <v>0</v>
      </c>
      <c r="O23" s="196">
        <f>N23+E23</f>
        <v>0</v>
      </c>
    </row>
    <row r="24" spans="1:15" s="183" customFormat="1" ht="18.75" customHeight="1">
      <c r="A24" s="91">
        <v>2011</v>
      </c>
      <c r="B24" s="195" t="s">
        <v>11</v>
      </c>
      <c r="C24" s="194">
        <v>8243.453999999998</v>
      </c>
      <c r="D24" s="193">
        <v>771.6600000000002</v>
      </c>
      <c r="E24" s="192">
        <f>D24+C24</f>
        <v>9015.113999999998</v>
      </c>
      <c r="F24" s="191">
        <v>23014.381999999998</v>
      </c>
      <c r="G24" s="190">
        <v>14748.974000000002</v>
      </c>
      <c r="H24" s="185">
        <f>G24+F24</f>
        <v>37763.356</v>
      </c>
      <c r="I24" s="189">
        <v>4327.534000000001</v>
      </c>
      <c r="J24" s="188">
        <v>2376.5159999999996</v>
      </c>
      <c r="K24" s="185">
        <f>J24+I24</f>
        <v>6704.05</v>
      </c>
      <c r="L24" s="187">
        <f>I24+F24</f>
        <v>27341.915999999997</v>
      </c>
      <c r="M24" s="186">
        <f>J24+G24</f>
        <v>17125.49</v>
      </c>
      <c r="N24" s="185">
        <f>K24+H24</f>
        <v>44467.406</v>
      </c>
      <c r="O24" s="184">
        <f>N24+E24</f>
        <v>53482.520000000004</v>
      </c>
    </row>
    <row r="25" spans="1:15" s="183" customFormat="1" ht="18.75" customHeight="1">
      <c r="A25" s="91"/>
      <c r="B25" s="195" t="s">
        <v>10</v>
      </c>
      <c r="C25" s="194">
        <v>9170.315000000002</v>
      </c>
      <c r="D25" s="193">
        <v>721.6469999999988</v>
      </c>
      <c r="E25" s="192">
        <f>D25+C25</f>
        <v>9891.962000000001</v>
      </c>
      <c r="F25" s="191">
        <v>24369.355999999992</v>
      </c>
      <c r="G25" s="190">
        <v>14698.931</v>
      </c>
      <c r="H25" s="185">
        <f>G25+F25</f>
        <v>39068.287</v>
      </c>
      <c r="I25" s="189">
        <v>4065.811</v>
      </c>
      <c r="J25" s="188">
        <v>2015.9149999999997</v>
      </c>
      <c r="K25" s="185">
        <f>J25+I25</f>
        <v>6081.726</v>
      </c>
      <c r="L25" s="187">
        <f>I25+F25</f>
        <v>28435.166999999994</v>
      </c>
      <c r="M25" s="186">
        <f>J25+G25</f>
        <v>16714.846</v>
      </c>
      <c r="N25" s="185">
        <f>K25+H25</f>
        <v>45150.013</v>
      </c>
      <c r="O25" s="184">
        <f>N25+E25</f>
        <v>55041.975</v>
      </c>
    </row>
    <row r="26" spans="1:15" s="169" customFormat="1" ht="18.75" customHeight="1" thickBot="1">
      <c r="A26" s="182"/>
      <c r="B26" s="181" t="s">
        <v>9</v>
      </c>
      <c r="C26" s="180">
        <v>10194.743000000006</v>
      </c>
      <c r="D26" s="179">
        <v>850.2729999999976</v>
      </c>
      <c r="E26" s="178">
        <f>D26+C26</f>
        <v>11045.016000000003</v>
      </c>
      <c r="F26" s="177">
        <v>23604.108000000004</v>
      </c>
      <c r="G26" s="176">
        <v>16351.457000000008</v>
      </c>
      <c r="H26" s="171">
        <f>G26+F26</f>
        <v>39955.56500000001</v>
      </c>
      <c r="I26" s="175">
        <v>2848.476</v>
      </c>
      <c r="J26" s="174">
        <v>1721.461</v>
      </c>
      <c r="K26" s="171">
        <f>J26+I26</f>
        <v>4569.937</v>
      </c>
      <c r="L26" s="173">
        <f>I26+F26</f>
        <v>26452.584000000003</v>
      </c>
      <c r="M26" s="172">
        <f>J26+G26</f>
        <v>18072.91800000001</v>
      </c>
      <c r="N26" s="171">
        <f>K26+H26</f>
        <v>44525.50200000001</v>
      </c>
      <c r="O26" s="170">
        <f>N26+E26</f>
        <v>55570.51800000001</v>
      </c>
    </row>
    <row r="27" spans="1:17" ht="18" customHeight="1">
      <c r="A27" s="66" t="s">
        <v>8</v>
      </c>
      <c r="B27" s="52"/>
      <c r="C27" s="50"/>
      <c r="D27" s="49"/>
      <c r="E27" s="167"/>
      <c r="F27" s="50"/>
      <c r="G27" s="49"/>
      <c r="H27" s="48"/>
      <c r="I27" s="50"/>
      <c r="J27" s="49"/>
      <c r="K27" s="48"/>
      <c r="L27" s="166"/>
      <c r="M27" s="47"/>
      <c r="N27" s="48"/>
      <c r="O27" s="45"/>
      <c r="Q27" s="168"/>
    </row>
    <row r="28" spans="1:15" ht="18" customHeight="1">
      <c r="A28" s="90" t="s">
        <v>37</v>
      </c>
      <c r="B28" s="90"/>
      <c r="C28" s="65">
        <f>SUM(C11:C13)</f>
        <v>27432.843</v>
      </c>
      <c r="D28" s="63">
        <f>SUM(D11:D13)</f>
        <v>3006.0989999999993</v>
      </c>
      <c r="E28" s="64">
        <f>SUM(E11:E13)</f>
        <v>30438.942000000003</v>
      </c>
      <c r="F28" s="65">
        <f>SUM(F11:F13)</f>
        <v>76282.955</v>
      </c>
      <c r="G28" s="63">
        <f>SUM(G11:G13)</f>
        <v>46642.64499999999</v>
      </c>
      <c r="H28" s="64">
        <f>SUM(H11:H13)</f>
        <v>122925.59999999999</v>
      </c>
      <c r="I28" s="65">
        <f>SUM(I11:I13)</f>
        <v>6094.537</v>
      </c>
      <c r="J28" s="63">
        <f>SUM(J11:J13)</f>
        <v>3034.472</v>
      </c>
      <c r="K28" s="64">
        <f>SUM(K11:K13)</f>
        <v>9129.009</v>
      </c>
      <c r="L28" s="65">
        <f>SUM(L11:L13)</f>
        <v>82377.492</v>
      </c>
      <c r="M28" s="63">
        <f>SUM(M11:M13)</f>
        <v>49677.117</v>
      </c>
      <c r="N28" s="64">
        <f>SUM(N11:N13)</f>
        <v>132054.609</v>
      </c>
      <c r="O28" s="61">
        <f>SUM(O11:O13)</f>
        <v>162493.55099999998</v>
      </c>
    </row>
    <row r="29" spans="1:15" ht="18" customHeight="1" thickBot="1">
      <c r="A29" s="90" t="s">
        <v>36</v>
      </c>
      <c r="B29" s="90"/>
      <c r="C29" s="59">
        <f>SUM(C24:C26)</f>
        <v>27608.512000000006</v>
      </c>
      <c r="D29" s="56">
        <f>SUM(D24:D26)</f>
        <v>2343.5799999999963</v>
      </c>
      <c r="E29" s="57">
        <f>SUM(E24:E26)</f>
        <v>29952.092000000004</v>
      </c>
      <c r="F29" s="58">
        <f>SUM(F24:F26)</f>
        <v>70987.84599999999</v>
      </c>
      <c r="G29" s="56">
        <f>SUM(G24:G26)</f>
        <v>45799.36200000001</v>
      </c>
      <c r="H29" s="57">
        <f>SUM(H24:H26)</f>
        <v>116787.20800000001</v>
      </c>
      <c r="I29" s="58">
        <f>SUM(I24:I26)</f>
        <v>11241.821000000002</v>
      </c>
      <c r="J29" s="56">
        <f>SUM(J24:J26)</f>
        <v>6113.892</v>
      </c>
      <c r="K29" s="57">
        <f>SUM(K24:K26)</f>
        <v>17355.713</v>
      </c>
      <c r="L29" s="58">
        <f>SUM(L24:L26)</f>
        <v>82229.66699999999</v>
      </c>
      <c r="M29" s="56">
        <f>SUM(M24:M26)</f>
        <v>51913.254000000015</v>
      </c>
      <c r="N29" s="57">
        <f>SUM(N24:N26)</f>
        <v>134142.921</v>
      </c>
      <c r="O29" s="54">
        <f>SUM(O24:O26)</f>
        <v>164095.013</v>
      </c>
    </row>
    <row r="30" spans="1:15" ht="16.5" customHeight="1">
      <c r="A30" s="53" t="s">
        <v>5</v>
      </c>
      <c r="B30" s="52"/>
      <c r="C30" s="50"/>
      <c r="D30" s="49"/>
      <c r="E30" s="167"/>
      <c r="F30" s="50"/>
      <c r="G30" s="49"/>
      <c r="H30" s="48"/>
      <c r="I30" s="50"/>
      <c r="J30" s="49"/>
      <c r="K30" s="48"/>
      <c r="L30" s="166"/>
      <c r="M30" s="47"/>
      <c r="N30" s="48"/>
      <c r="O30" s="45"/>
    </row>
    <row r="31" spans="1:15" ht="16.5" customHeight="1">
      <c r="A31" s="90" t="s">
        <v>35</v>
      </c>
      <c r="B31" s="90"/>
      <c r="C31" s="22">
        <f>(C26/C13-1)*100</f>
        <v>-0.7859276155974926</v>
      </c>
      <c r="D31" s="40">
        <f>(D26/D13-1)*100</f>
        <v>-36.80677927303576</v>
      </c>
      <c r="E31" s="41">
        <f>(E26/E13-1)*100</f>
        <v>-4.956521005826153</v>
      </c>
      <c r="F31" s="22">
        <f>(F26/F13-1)*100</f>
        <v>-7.32565296167863</v>
      </c>
      <c r="G31" s="20">
        <f>(G26/G13-1)*100</f>
        <v>-7.683503337691966</v>
      </c>
      <c r="H31" s="41">
        <f>(H26/H13-1)*100</f>
        <v>-7.472434852240606</v>
      </c>
      <c r="I31" s="42">
        <f>(I26/I13-1)*100</f>
        <v>-6.093661194547472</v>
      </c>
      <c r="J31" s="40">
        <f>(J26/J13-1)*100</f>
        <v>19.41512662868512</v>
      </c>
      <c r="K31" s="41">
        <f>(K26/K13-1)*100</f>
        <v>2.1239390528443813</v>
      </c>
      <c r="L31" s="42">
        <f>(L26/L13-1)*100</f>
        <v>-7.194544456382279</v>
      </c>
      <c r="M31" s="40">
        <f>(M26/M13-1)*100</f>
        <v>-5.643990388204645</v>
      </c>
      <c r="N31" s="41">
        <f>(N26/N13-1)*100</f>
        <v>-6.571359686662415</v>
      </c>
      <c r="O31" s="38">
        <f>(O26/O13-1)*100</f>
        <v>-6.254783795552354</v>
      </c>
    </row>
    <row r="32" spans="1:15" ht="7.5" customHeight="1" thickBot="1">
      <c r="A32" s="37"/>
      <c r="B32" s="36"/>
      <c r="C32" s="35"/>
      <c r="D32" s="34"/>
      <c r="E32" s="165"/>
      <c r="F32" s="32"/>
      <c r="G32" s="30"/>
      <c r="H32" s="31"/>
      <c r="I32" s="32"/>
      <c r="J32" s="30"/>
      <c r="K32" s="31"/>
      <c r="L32" s="32"/>
      <c r="M32" s="30"/>
      <c r="N32" s="31"/>
      <c r="O32" s="28"/>
    </row>
    <row r="33" spans="1:15" ht="16.5" customHeight="1">
      <c r="A33" s="27" t="s">
        <v>3</v>
      </c>
      <c r="B33" s="26"/>
      <c r="C33" s="25"/>
      <c r="D33" s="24"/>
      <c r="E33" s="164"/>
      <c r="F33" s="22"/>
      <c r="G33" s="20"/>
      <c r="H33" s="21"/>
      <c r="I33" s="22"/>
      <c r="J33" s="20"/>
      <c r="K33" s="21"/>
      <c r="L33" s="22"/>
      <c r="M33" s="20"/>
      <c r="N33" s="21"/>
      <c r="O33" s="18"/>
    </row>
    <row r="34" spans="1:15" ht="16.5" customHeight="1" thickBot="1">
      <c r="A34" s="163" t="s">
        <v>2</v>
      </c>
      <c r="B34" s="16"/>
      <c r="C34" s="15">
        <f>(C29/C28-1)*100</f>
        <v>0.6403601697425376</v>
      </c>
      <c r="D34" s="11">
        <f>(D29/D28-1)*100</f>
        <v>-22.039161052247547</v>
      </c>
      <c r="E34" s="12">
        <f>(E29/E28-1)*100</f>
        <v>-1.5994314125635456</v>
      </c>
      <c r="F34" s="15">
        <f>(F29/F28-1)*100</f>
        <v>-6.941405193335804</v>
      </c>
      <c r="G34" s="14">
        <f>(G29/G28-1)*100</f>
        <v>-1.807965650318466</v>
      </c>
      <c r="H34" s="12">
        <f>(H29/H28-1)*100</f>
        <v>-4.993583110434264</v>
      </c>
      <c r="I34" s="13">
        <f>(I29/I28-1)*100</f>
        <v>84.45734269887937</v>
      </c>
      <c r="J34" s="11">
        <f>(J29/J28-1)*100</f>
        <v>101.48124616078182</v>
      </c>
      <c r="K34" s="12">
        <f>(K29/K28-1)*100</f>
        <v>90.11606845825216</v>
      </c>
      <c r="L34" s="13">
        <f>(L29/L28-1)*100</f>
        <v>-0.17944828910305688</v>
      </c>
      <c r="M34" s="11">
        <f>(M29/M28-1)*100</f>
        <v>4.501342137064879</v>
      </c>
      <c r="N34" s="12">
        <f>(N29/N28-1)*100</f>
        <v>1.5814003129569043</v>
      </c>
      <c r="O34" s="9">
        <f>(O29/O28-1)*100</f>
        <v>0.9855541897783038</v>
      </c>
    </row>
    <row r="35" spans="1:14" ht="17.25" customHeight="1" thickTop="1">
      <c r="A35" s="161" t="s">
        <v>1</v>
      </c>
      <c r="B35" s="8"/>
      <c r="C35" s="7"/>
      <c r="D35" s="7"/>
      <c r="E35" s="7"/>
      <c r="F35" s="162"/>
      <c r="G35" s="162"/>
      <c r="H35" s="162"/>
      <c r="I35" s="162"/>
      <c r="J35" s="162"/>
      <c r="K35" s="162"/>
      <c r="L35" s="162"/>
      <c r="M35" s="162"/>
      <c r="N35" s="162"/>
    </row>
    <row r="36" spans="1:14" ht="13.5" customHeight="1">
      <c r="A36" s="161" t="s">
        <v>34</v>
      </c>
      <c r="B36" s="5"/>
      <c r="C36" s="5"/>
      <c r="D36" s="5"/>
      <c r="E36" s="5"/>
      <c r="F36" s="3"/>
      <c r="G36" s="3"/>
      <c r="H36" s="3"/>
      <c r="I36" s="3"/>
      <c r="J36" s="3"/>
      <c r="K36" s="3"/>
      <c r="L36" s="3"/>
      <c r="M36" s="3"/>
      <c r="N36" s="3"/>
    </row>
    <row r="37" spans="1:14" ht="14.25">
      <c r="A37" s="3" t="s">
        <v>33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4.25">
      <c r="A38" s="3"/>
      <c r="B38" s="3"/>
      <c r="C38" s="4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4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4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65517" ht="14.25">
      <c r="C65517" s="2" t="e">
        <f>((C65513/C65500)-1)*100</f>
        <v>#DIV/0!</v>
      </c>
    </row>
  </sheetData>
  <sheetProtection/>
  <mergeCells count="11">
    <mergeCell ref="A11:A22"/>
    <mergeCell ref="A9:B9"/>
    <mergeCell ref="F9:H9"/>
    <mergeCell ref="C9:C10"/>
    <mergeCell ref="D9:D10"/>
    <mergeCell ref="F7:N8"/>
    <mergeCell ref="I9:K9"/>
    <mergeCell ref="C7:E7"/>
    <mergeCell ref="O7:O10"/>
    <mergeCell ref="E9:E10"/>
    <mergeCell ref="A4:O5"/>
  </mergeCells>
  <conditionalFormatting sqref="P31:IV31 A34:B34 P34:IV34">
    <cfRule type="cellIs" priority="1" dxfId="48" operator="lessThan" stopIfTrue="1">
      <formula>0</formula>
    </cfRule>
  </conditionalFormatting>
  <conditionalFormatting sqref="C30:O34">
    <cfRule type="cellIs" priority="2" dxfId="49" operator="lessThan" stopIfTrue="1">
      <formula>0</formula>
    </cfRule>
    <cfRule type="cellIs" priority="3" dxfId="50" operator="greaterThanOrEqual" stopIfTrue="1">
      <formula>0</formula>
    </cfRule>
  </conditionalFormatting>
  <hyperlinks>
    <hyperlink ref="O1" location="INDICE!A1" display="Volver al Indice"/>
  </hyperlinks>
  <printOptions/>
  <pageMargins left="0.2" right="0.03937007874015748" top="0.29" bottom="0.11811023622047245" header="0.07874015748031496" footer="0.07874015748031496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1:Q40"/>
  <sheetViews>
    <sheetView showGridLines="0" zoomScale="98" zoomScaleNormal="98" zoomScalePageLayoutView="0" workbookViewId="0" topLeftCell="A1">
      <pane xSplit="24226" topLeftCell="P1" activePane="topLeft" state="split"/>
      <selection pane="topLeft" activeCell="I15" sqref="I15"/>
      <selection pane="topRight" activeCell="J1" sqref="J1"/>
    </sheetView>
  </sheetViews>
  <sheetFormatPr defaultColWidth="9.140625" defaultRowHeight="15"/>
  <cols>
    <col min="1" max="1" width="22.421875" style="234" customWidth="1"/>
    <col min="2" max="2" width="10.421875" style="234" customWidth="1"/>
    <col min="3" max="3" width="11.421875" style="234" customWidth="1"/>
    <col min="4" max="4" width="10.00390625" style="234" bestFit="1" customWidth="1"/>
    <col min="5" max="6" width="9.00390625" style="234" customWidth="1"/>
    <col min="7" max="7" width="10.421875" style="234" bestFit="1" customWidth="1"/>
    <col min="8" max="8" width="9.00390625" style="234" customWidth="1"/>
    <col min="9" max="9" width="7.421875" style="234" customWidth="1"/>
    <col min="10" max="10" width="10.00390625" style="234" customWidth="1"/>
    <col min="11" max="11" width="11.28125" style="234" customWidth="1"/>
    <col min="12" max="12" width="9.140625" style="234" customWidth="1"/>
    <col min="13" max="13" width="8.8515625" style="234" customWidth="1"/>
    <col min="14" max="15" width="10.28125" style="234" customWidth="1"/>
    <col min="16" max="16" width="8.7109375" style="234" customWidth="1"/>
    <col min="17" max="17" width="7.7109375" style="234" bestFit="1" customWidth="1"/>
    <col min="18" max="16384" width="9.140625" style="234" customWidth="1"/>
  </cols>
  <sheetData>
    <row r="1" spans="14:17" ht="18.75" thickBot="1">
      <c r="N1" s="286" t="s">
        <v>32</v>
      </c>
      <c r="O1" s="285"/>
      <c r="P1" s="285"/>
      <c r="Q1" s="284"/>
    </row>
    <row r="2" ht="7.5" customHeight="1" thickBot="1"/>
    <row r="3" spans="1:17" ht="24" customHeight="1">
      <c r="A3" s="283" t="s">
        <v>79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1"/>
    </row>
    <row r="4" spans="1:17" ht="18" customHeight="1" thickBot="1">
      <c r="A4" s="280" t="s">
        <v>78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8"/>
    </row>
    <row r="5" spans="1:17" ht="15" thickBot="1">
      <c r="A5" s="277" t="s">
        <v>77</v>
      </c>
      <c r="B5" s="276" t="s">
        <v>76</v>
      </c>
      <c r="C5" s="273"/>
      <c r="D5" s="273"/>
      <c r="E5" s="273"/>
      <c r="F5" s="275"/>
      <c r="G5" s="275"/>
      <c r="H5" s="275"/>
      <c r="I5" s="274"/>
      <c r="J5" s="273" t="s">
        <v>75</v>
      </c>
      <c r="K5" s="273"/>
      <c r="L5" s="273"/>
      <c r="M5" s="273"/>
      <c r="N5" s="273"/>
      <c r="O5" s="273"/>
      <c r="P5" s="273"/>
      <c r="Q5" s="272"/>
    </row>
    <row r="6" spans="1:17" s="265" customFormat="1" ht="25.5" customHeight="1" thickBot="1">
      <c r="A6" s="271"/>
      <c r="B6" s="269" t="s">
        <v>74</v>
      </c>
      <c r="C6" s="268"/>
      <c r="D6" s="267"/>
      <c r="E6" s="266" t="s">
        <v>72</v>
      </c>
      <c r="F6" s="269" t="s">
        <v>73</v>
      </c>
      <c r="G6" s="268"/>
      <c r="H6" s="267"/>
      <c r="I6" s="270" t="s">
        <v>71</v>
      </c>
      <c r="J6" s="269" t="s">
        <v>36</v>
      </c>
      <c r="K6" s="268"/>
      <c r="L6" s="267"/>
      <c r="M6" s="266" t="s">
        <v>72</v>
      </c>
      <c r="N6" s="269" t="s">
        <v>37</v>
      </c>
      <c r="O6" s="268"/>
      <c r="P6" s="267"/>
      <c r="Q6" s="266" t="s">
        <v>71</v>
      </c>
    </row>
    <row r="7" spans="1:17" s="257" customFormat="1" ht="15" thickBot="1">
      <c r="A7" s="264"/>
      <c r="B7" s="262" t="s">
        <v>26</v>
      </c>
      <c r="C7" s="259" t="s">
        <v>25</v>
      </c>
      <c r="D7" s="259" t="s">
        <v>21</v>
      </c>
      <c r="E7" s="258"/>
      <c r="F7" s="262" t="s">
        <v>26</v>
      </c>
      <c r="G7" s="260" t="s">
        <v>25</v>
      </c>
      <c r="H7" s="259" t="s">
        <v>21</v>
      </c>
      <c r="I7" s="263"/>
      <c r="J7" s="262" t="s">
        <v>26</v>
      </c>
      <c r="K7" s="259" t="s">
        <v>25</v>
      </c>
      <c r="L7" s="260" t="s">
        <v>21</v>
      </c>
      <c r="M7" s="258"/>
      <c r="N7" s="261" t="s">
        <v>26</v>
      </c>
      <c r="O7" s="260" t="s">
        <v>25</v>
      </c>
      <c r="P7" s="259" t="s">
        <v>21</v>
      </c>
      <c r="Q7" s="258"/>
    </row>
    <row r="8" spans="1:17" s="237" customFormat="1" ht="16.5" customHeight="1" thickBot="1">
      <c r="A8" s="256" t="s">
        <v>28</v>
      </c>
      <c r="B8" s="252">
        <f>SUM(B9:B38)</f>
        <v>1090092</v>
      </c>
      <c r="C8" s="251">
        <f>SUM(C9:C38)</f>
        <v>66936</v>
      </c>
      <c r="D8" s="251">
        <f>C8+B8</f>
        <v>1157028</v>
      </c>
      <c r="E8" s="253">
        <f>(D8/$D$8)</f>
        <v>1</v>
      </c>
      <c r="F8" s="252">
        <f>SUM(F9:F38)</f>
        <v>1076945</v>
      </c>
      <c r="G8" s="251">
        <f>SUM(G9:G38)</f>
        <v>52833</v>
      </c>
      <c r="H8" s="251">
        <f>G8+F8</f>
        <v>1129778</v>
      </c>
      <c r="I8" s="250">
        <f>(D8/H8-1)*100</f>
        <v>2.4119782824590263</v>
      </c>
      <c r="J8" s="255">
        <f>SUM(J9:J38)</f>
        <v>3195451</v>
      </c>
      <c r="K8" s="254">
        <f>SUM(K9:K38)</f>
        <v>203795</v>
      </c>
      <c r="L8" s="251">
        <f>K8+J8</f>
        <v>3399246</v>
      </c>
      <c r="M8" s="253">
        <f>(L8/$L$8)</f>
        <v>1</v>
      </c>
      <c r="N8" s="252">
        <f>SUM(N9:N38)</f>
        <v>3030238</v>
      </c>
      <c r="O8" s="251">
        <f>SUM(O9:O38)</f>
        <v>153141</v>
      </c>
      <c r="P8" s="251">
        <f>O8+N8</f>
        <v>3183379</v>
      </c>
      <c r="Q8" s="250">
        <f>(L8/P8-1)*100</f>
        <v>6.78106502555933</v>
      </c>
    </row>
    <row r="9" spans="1:17" s="237" customFormat="1" ht="16.5" customHeight="1" thickTop="1">
      <c r="A9" s="249" t="s">
        <v>70</v>
      </c>
      <c r="B9" s="246">
        <v>618774</v>
      </c>
      <c r="C9" s="245">
        <v>22332</v>
      </c>
      <c r="D9" s="245">
        <f>C9+B9</f>
        <v>641106</v>
      </c>
      <c r="E9" s="247">
        <f>(D9/$D$8)</f>
        <v>0.5540972215019861</v>
      </c>
      <c r="F9" s="246">
        <v>390393</v>
      </c>
      <c r="G9" s="245">
        <v>12166</v>
      </c>
      <c r="H9" s="245">
        <f>G9+F9</f>
        <v>402559</v>
      </c>
      <c r="I9" s="248">
        <f>(D9/H9-1)*100</f>
        <v>59.25764918931138</v>
      </c>
      <c r="J9" s="246">
        <v>1772432</v>
      </c>
      <c r="K9" s="245">
        <v>64960</v>
      </c>
      <c r="L9" s="245">
        <f>K9+J9</f>
        <v>1837392</v>
      </c>
      <c r="M9" s="247">
        <f>(L9/$L$8)</f>
        <v>0.5405292820819676</v>
      </c>
      <c r="N9" s="246">
        <v>1078250</v>
      </c>
      <c r="O9" s="245">
        <v>34847</v>
      </c>
      <c r="P9" s="245">
        <f>O9+N9</f>
        <v>1113097</v>
      </c>
      <c r="Q9" s="244">
        <f>(L9/P9-1)*100</f>
        <v>65.07024994227817</v>
      </c>
    </row>
    <row r="10" spans="1:17" s="237" customFormat="1" ht="16.5" customHeight="1">
      <c r="A10" s="249" t="s">
        <v>69</v>
      </c>
      <c r="B10" s="246">
        <v>198948</v>
      </c>
      <c r="C10" s="245">
        <v>0</v>
      </c>
      <c r="D10" s="245">
        <f>C10+B10</f>
        <v>198948</v>
      </c>
      <c r="E10" s="247">
        <f>(D10/$D$8)</f>
        <v>0.17194743774567253</v>
      </c>
      <c r="F10" s="246">
        <v>243625</v>
      </c>
      <c r="G10" s="245">
        <v>1532</v>
      </c>
      <c r="H10" s="245">
        <f>G10+F10</f>
        <v>245157</v>
      </c>
      <c r="I10" s="248">
        <f>(D10/H10-1)*100</f>
        <v>-18.848737747647426</v>
      </c>
      <c r="J10" s="246">
        <v>594111</v>
      </c>
      <c r="K10" s="245">
        <v>2755</v>
      </c>
      <c r="L10" s="245">
        <f>K10+J10</f>
        <v>596866</v>
      </c>
      <c r="M10" s="247">
        <f>(L10/$L$8)</f>
        <v>0.17558776269796303</v>
      </c>
      <c r="N10" s="246">
        <v>635615</v>
      </c>
      <c r="O10" s="245">
        <v>5351</v>
      </c>
      <c r="P10" s="245">
        <f>O10+N10</f>
        <v>640966</v>
      </c>
      <c r="Q10" s="244">
        <f>(L10/P10-1)*100</f>
        <v>-6.880240137542392</v>
      </c>
    </row>
    <row r="11" spans="1:17" s="237" customFormat="1" ht="16.5" customHeight="1">
      <c r="A11" s="249" t="s">
        <v>68</v>
      </c>
      <c r="B11" s="246">
        <v>151975</v>
      </c>
      <c r="C11" s="245">
        <v>0</v>
      </c>
      <c r="D11" s="245">
        <f>C11+B11</f>
        <v>151975</v>
      </c>
      <c r="E11" s="247">
        <f>(D11/$D$8)</f>
        <v>0.13134945740293233</v>
      </c>
      <c r="F11" s="246">
        <v>156454</v>
      </c>
      <c r="G11" s="245"/>
      <c r="H11" s="245">
        <f>G11+F11</f>
        <v>156454</v>
      </c>
      <c r="I11" s="248">
        <f>(D11/H11-1)*100</f>
        <v>-2.862822299206158</v>
      </c>
      <c r="J11" s="246">
        <v>476363</v>
      </c>
      <c r="K11" s="245"/>
      <c r="L11" s="245">
        <f>K11+J11</f>
        <v>476363</v>
      </c>
      <c r="M11" s="247">
        <f>(L11/$L$8)</f>
        <v>0.14013784233327037</v>
      </c>
      <c r="N11" s="246">
        <v>484826</v>
      </c>
      <c r="O11" s="245">
        <v>814</v>
      </c>
      <c r="P11" s="245">
        <f>O11+N11</f>
        <v>485640</v>
      </c>
      <c r="Q11" s="244">
        <f>(L11/P11-1)*100</f>
        <v>-1.9102627460670485</v>
      </c>
    </row>
    <row r="12" spans="1:17" s="237" customFormat="1" ht="16.5" customHeight="1">
      <c r="A12" s="249" t="s">
        <v>67</v>
      </c>
      <c r="B12" s="246">
        <v>62657</v>
      </c>
      <c r="C12" s="245">
        <v>7852</v>
      </c>
      <c r="D12" s="245">
        <f>C12+B12</f>
        <v>70509</v>
      </c>
      <c r="E12" s="247">
        <f>(D12/$D$8)</f>
        <v>0.06093975253840011</v>
      </c>
      <c r="F12" s="246">
        <v>70403</v>
      </c>
      <c r="G12" s="245">
        <v>7755</v>
      </c>
      <c r="H12" s="245">
        <f>G12+F12</f>
        <v>78158</v>
      </c>
      <c r="I12" s="248">
        <f>(D12/H12-1)*100</f>
        <v>-9.786586146011922</v>
      </c>
      <c r="J12" s="246">
        <v>191654</v>
      </c>
      <c r="K12" s="245">
        <v>25468</v>
      </c>
      <c r="L12" s="245">
        <f>K12+J12</f>
        <v>217122</v>
      </c>
      <c r="M12" s="247">
        <f>(L12/$L$8)</f>
        <v>0.06387357666964968</v>
      </c>
      <c r="N12" s="246">
        <v>203607</v>
      </c>
      <c r="O12" s="245">
        <v>21078</v>
      </c>
      <c r="P12" s="245">
        <f>O12+N12</f>
        <v>224685</v>
      </c>
      <c r="Q12" s="244">
        <f>(L12/P12-1)*100</f>
        <v>-3.366045797449768</v>
      </c>
    </row>
    <row r="13" spans="1:17" s="237" customFormat="1" ht="16.5" customHeight="1">
      <c r="A13" s="249" t="s">
        <v>66</v>
      </c>
      <c r="B13" s="246">
        <v>39732</v>
      </c>
      <c r="C13" s="245">
        <v>778</v>
      </c>
      <c r="D13" s="245">
        <f>C13+B13</f>
        <v>40510</v>
      </c>
      <c r="E13" s="247">
        <f>(D13/$D$8)</f>
        <v>0.035012117252132186</v>
      </c>
      <c r="F13" s="246">
        <v>27162</v>
      </c>
      <c r="G13" s="245"/>
      <c r="H13" s="245">
        <f>G13+F13</f>
        <v>27162</v>
      </c>
      <c r="I13" s="248">
        <f>(D13/H13-1)*100</f>
        <v>49.142183933436414</v>
      </c>
      <c r="J13" s="246">
        <v>109517</v>
      </c>
      <c r="K13" s="245">
        <v>778</v>
      </c>
      <c r="L13" s="245">
        <f>K13+J13</f>
        <v>110295</v>
      </c>
      <c r="M13" s="247">
        <f>(L13/$L$8)</f>
        <v>0.03244690145991199</v>
      </c>
      <c r="N13" s="246">
        <v>75510</v>
      </c>
      <c r="O13" s="245"/>
      <c r="P13" s="245">
        <f>O13+N13</f>
        <v>75510</v>
      </c>
      <c r="Q13" s="244">
        <f>(L13/P13-1)*100</f>
        <v>46.066746126340874</v>
      </c>
    </row>
    <row r="14" spans="1:17" s="237" customFormat="1" ht="16.5" customHeight="1">
      <c r="A14" s="249" t="s">
        <v>65</v>
      </c>
      <c r="B14" s="246">
        <v>18006</v>
      </c>
      <c r="C14" s="245">
        <v>368</v>
      </c>
      <c r="D14" s="245">
        <f>C14+B14</f>
        <v>18374</v>
      </c>
      <c r="E14" s="247">
        <f>(D14/$D$8)</f>
        <v>0.015880341703052994</v>
      </c>
      <c r="F14" s="246">
        <v>15412</v>
      </c>
      <c r="G14" s="245">
        <v>1038</v>
      </c>
      <c r="H14" s="245">
        <f>G14+F14</f>
        <v>16450</v>
      </c>
      <c r="I14" s="248">
        <f>(D14/H14-1)*100</f>
        <v>11.696048632218847</v>
      </c>
      <c r="J14" s="246">
        <v>51374</v>
      </c>
      <c r="K14" s="245">
        <v>1395</v>
      </c>
      <c r="L14" s="245">
        <f>K14+J14</f>
        <v>52769</v>
      </c>
      <c r="M14" s="247">
        <f>(L14/$L$8)</f>
        <v>0.015523736734558194</v>
      </c>
      <c r="N14" s="246">
        <v>43603</v>
      </c>
      <c r="O14" s="245">
        <v>2407</v>
      </c>
      <c r="P14" s="245">
        <f>O14+N14</f>
        <v>46010</v>
      </c>
      <c r="Q14" s="244">
        <f>(L14/P14-1)*100</f>
        <v>14.6902847207129</v>
      </c>
    </row>
    <row r="15" spans="1:17" s="237" customFormat="1" ht="16.5" customHeight="1">
      <c r="A15" s="249" t="s">
        <v>64</v>
      </c>
      <c r="B15" s="246">
        <v>0</v>
      </c>
      <c r="C15" s="245">
        <v>17312</v>
      </c>
      <c r="D15" s="245">
        <f>C15+B15</f>
        <v>17312</v>
      </c>
      <c r="E15" s="247">
        <f>(D15/$D$8)</f>
        <v>0.014962472818289618</v>
      </c>
      <c r="F15" s="246"/>
      <c r="G15" s="245">
        <v>13842</v>
      </c>
      <c r="H15" s="245">
        <f>G15+F15</f>
        <v>13842</v>
      </c>
      <c r="I15" s="248">
        <f>(D15/H15-1)*100</f>
        <v>25.068631700621303</v>
      </c>
      <c r="J15" s="246"/>
      <c r="K15" s="245">
        <v>52971</v>
      </c>
      <c r="L15" s="245">
        <f>K15+J15</f>
        <v>52971</v>
      </c>
      <c r="M15" s="247">
        <f>(L15/$L$8)</f>
        <v>0.015583161677619096</v>
      </c>
      <c r="N15" s="246"/>
      <c r="O15" s="245">
        <v>37503</v>
      </c>
      <c r="P15" s="245">
        <f>O15+N15</f>
        <v>37503</v>
      </c>
      <c r="Q15" s="244">
        <f>(L15/P15-1)*100</f>
        <v>41.24470042396609</v>
      </c>
    </row>
    <row r="16" spans="1:17" s="237" customFormat="1" ht="16.5" customHeight="1">
      <c r="A16" s="249" t="s">
        <v>63</v>
      </c>
      <c r="B16" s="246">
        <v>0</v>
      </c>
      <c r="C16" s="245">
        <v>2563</v>
      </c>
      <c r="D16" s="245">
        <f>C16+B16</f>
        <v>2563</v>
      </c>
      <c r="E16" s="247">
        <f>(D16/$D$8)</f>
        <v>0.002215158146561708</v>
      </c>
      <c r="F16" s="246"/>
      <c r="G16" s="245">
        <v>2580</v>
      </c>
      <c r="H16" s="245">
        <f>G16+F16</f>
        <v>2580</v>
      </c>
      <c r="I16" s="248">
        <f>(D16/H16-1)*100</f>
        <v>-0.6589147286821695</v>
      </c>
      <c r="J16" s="246"/>
      <c r="K16" s="245">
        <v>5085</v>
      </c>
      <c r="L16" s="245">
        <f>K16+J16</f>
        <v>5085</v>
      </c>
      <c r="M16" s="247">
        <f>(L16/$L$8)</f>
        <v>0.0014959199775479621</v>
      </c>
      <c r="N16" s="246"/>
      <c r="O16" s="245">
        <v>6690</v>
      </c>
      <c r="P16" s="245">
        <f>O16+N16</f>
        <v>6690</v>
      </c>
      <c r="Q16" s="244">
        <f>(L16/P16-1)*100</f>
        <v>-23.99103139013453</v>
      </c>
    </row>
    <row r="17" spans="1:17" s="237" customFormat="1" ht="16.5" customHeight="1">
      <c r="A17" s="249" t="s">
        <v>62</v>
      </c>
      <c r="B17" s="246">
        <v>0</v>
      </c>
      <c r="C17" s="245">
        <v>1992</v>
      </c>
      <c r="D17" s="245">
        <f>C17+B17</f>
        <v>1992</v>
      </c>
      <c r="E17" s="247">
        <f>(D17/$D$8)</f>
        <v>0.0017216523714205707</v>
      </c>
      <c r="F17" s="246"/>
      <c r="G17" s="245">
        <v>3194</v>
      </c>
      <c r="H17" s="245">
        <f>G17+F17</f>
        <v>3194</v>
      </c>
      <c r="I17" s="248">
        <f>(D17/H17-1)*100</f>
        <v>-37.63306199123356</v>
      </c>
      <c r="J17" s="246"/>
      <c r="K17" s="245">
        <v>7076</v>
      </c>
      <c r="L17" s="245">
        <f>K17+J17</f>
        <v>7076</v>
      </c>
      <c r="M17" s="247">
        <f>(L17/$L$8)</f>
        <v>0.002081638104450222</v>
      </c>
      <c r="N17" s="246"/>
      <c r="O17" s="245">
        <v>3194</v>
      </c>
      <c r="P17" s="245">
        <f>O17+N17</f>
        <v>3194</v>
      </c>
      <c r="Q17" s="244">
        <f>(L17/P17-1)*100</f>
        <v>121.54038822792734</v>
      </c>
    </row>
    <row r="18" spans="1:17" s="237" customFormat="1" ht="16.5" customHeight="1">
      <c r="A18" s="249" t="s">
        <v>61</v>
      </c>
      <c r="B18" s="246">
        <v>0</v>
      </c>
      <c r="C18" s="245">
        <v>1733</v>
      </c>
      <c r="D18" s="245">
        <f>C18+B18</f>
        <v>1733</v>
      </c>
      <c r="E18" s="247">
        <f>(D18/$D$8)</f>
        <v>0.001497802991803137</v>
      </c>
      <c r="F18" s="246"/>
      <c r="G18" s="245">
        <v>536</v>
      </c>
      <c r="H18" s="245">
        <f>G18+F18</f>
        <v>536</v>
      </c>
      <c r="I18" s="248">
        <f>(D18/H18-1)*100</f>
        <v>223.32089552238807</v>
      </c>
      <c r="J18" s="246"/>
      <c r="K18" s="245">
        <v>6620</v>
      </c>
      <c r="L18" s="245">
        <f>K18+J18</f>
        <v>6620</v>
      </c>
      <c r="M18" s="247">
        <f>(L18/$L$8)</f>
        <v>0.0019474907082335318</v>
      </c>
      <c r="N18" s="246"/>
      <c r="O18" s="245">
        <v>1851</v>
      </c>
      <c r="P18" s="245">
        <f>O18+N18</f>
        <v>1851</v>
      </c>
      <c r="Q18" s="244">
        <f>(L18/P18-1)*100</f>
        <v>257.64451647757966</v>
      </c>
    </row>
    <row r="19" spans="1:17" s="237" customFormat="1" ht="16.5" customHeight="1">
      <c r="A19" s="249" t="s">
        <v>60</v>
      </c>
      <c r="B19" s="246">
        <v>0</v>
      </c>
      <c r="C19" s="245">
        <v>1591</v>
      </c>
      <c r="D19" s="245">
        <f>C19+B19</f>
        <v>1591</v>
      </c>
      <c r="E19" s="247">
        <f>(D19/$D$8)</f>
        <v>0.0013750747605070924</v>
      </c>
      <c r="F19" s="246"/>
      <c r="G19" s="245">
        <v>556</v>
      </c>
      <c r="H19" s="245">
        <f>G19+F19</f>
        <v>556</v>
      </c>
      <c r="I19" s="248">
        <f>(D19/H19-1)*100</f>
        <v>186.15107913669067</v>
      </c>
      <c r="J19" s="246"/>
      <c r="K19" s="245">
        <v>4631</v>
      </c>
      <c r="L19" s="245">
        <f>K19+J19</f>
        <v>4631</v>
      </c>
      <c r="M19" s="247">
        <f>(L19/$L$8)</f>
        <v>0.001362360947104152</v>
      </c>
      <c r="N19" s="246"/>
      <c r="O19" s="245">
        <v>1819</v>
      </c>
      <c r="P19" s="245">
        <f>O19+N19</f>
        <v>1819</v>
      </c>
      <c r="Q19" s="244">
        <f>(L19/P19-1)*100</f>
        <v>154.59043430456293</v>
      </c>
    </row>
    <row r="20" spans="1:17" s="237" customFormat="1" ht="16.5" customHeight="1">
      <c r="A20" s="249" t="s">
        <v>59</v>
      </c>
      <c r="B20" s="246">
        <v>0</v>
      </c>
      <c r="C20" s="245">
        <v>1129</v>
      </c>
      <c r="D20" s="245">
        <f>C20+B20</f>
        <v>1129</v>
      </c>
      <c r="E20" s="247">
        <f>(D20/$D$8)</f>
        <v>0.000975775867135454</v>
      </c>
      <c r="F20" s="246"/>
      <c r="G20" s="245">
        <v>1045</v>
      </c>
      <c r="H20" s="245">
        <f>G20+F20</f>
        <v>1045</v>
      </c>
      <c r="I20" s="248">
        <f>(D20/H20-1)*100</f>
        <v>8.038277511961734</v>
      </c>
      <c r="J20" s="246"/>
      <c r="K20" s="245">
        <v>2842</v>
      </c>
      <c r="L20" s="245">
        <f>K20+J20</f>
        <v>2842</v>
      </c>
      <c r="M20" s="247">
        <f>(L20/$L$8)</f>
        <v>0.0008360677632627941</v>
      </c>
      <c r="N20" s="246"/>
      <c r="O20" s="245">
        <v>2461</v>
      </c>
      <c r="P20" s="245">
        <f>O20+N20</f>
        <v>2461</v>
      </c>
      <c r="Q20" s="244">
        <f>(L20/P20-1)*100</f>
        <v>15.48151158065827</v>
      </c>
    </row>
    <row r="21" spans="1:17" s="237" customFormat="1" ht="16.5" customHeight="1">
      <c r="A21" s="249" t="s">
        <v>58</v>
      </c>
      <c r="B21" s="246">
        <v>0</v>
      </c>
      <c r="C21" s="245">
        <v>1070</v>
      </c>
      <c r="D21" s="245">
        <f>C21+B21</f>
        <v>1070</v>
      </c>
      <c r="E21" s="247">
        <f>(D21/$D$8)</f>
        <v>0.0009247831513152664</v>
      </c>
      <c r="F21" s="246"/>
      <c r="G21" s="245">
        <v>1154</v>
      </c>
      <c r="H21" s="245">
        <f>G21+F21</f>
        <v>1154</v>
      </c>
      <c r="I21" s="248">
        <f>(D21/H21-1)*100</f>
        <v>-7.279029462738307</v>
      </c>
      <c r="J21" s="246"/>
      <c r="K21" s="245">
        <v>3486</v>
      </c>
      <c r="L21" s="245">
        <f>K21+J21</f>
        <v>3486</v>
      </c>
      <c r="M21" s="247">
        <f>(L21/$L$8)</f>
        <v>0.0010255215421302254</v>
      </c>
      <c r="N21" s="246"/>
      <c r="O21" s="245">
        <v>2672</v>
      </c>
      <c r="P21" s="245">
        <f>O21+N21</f>
        <v>2672</v>
      </c>
      <c r="Q21" s="244">
        <f>(L21/P21-1)*100</f>
        <v>30.464071856287433</v>
      </c>
    </row>
    <row r="22" spans="1:17" s="237" customFormat="1" ht="16.5" customHeight="1">
      <c r="A22" s="249" t="s">
        <v>57</v>
      </c>
      <c r="B22" s="246">
        <v>0</v>
      </c>
      <c r="C22" s="245">
        <v>791</v>
      </c>
      <c r="D22" s="245">
        <f>C22+B22</f>
        <v>791</v>
      </c>
      <c r="E22" s="247">
        <f>(D22/$D$8)</f>
        <v>0.0006836481053181081</v>
      </c>
      <c r="F22" s="246"/>
      <c r="G22" s="245">
        <v>309</v>
      </c>
      <c r="H22" s="245">
        <f>G22+F22</f>
        <v>309</v>
      </c>
      <c r="I22" s="248">
        <f>(D22/H22-1)*100</f>
        <v>155.98705501618122</v>
      </c>
      <c r="J22" s="246"/>
      <c r="K22" s="245">
        <v>2212</v>
      </c>
      <c r="L22" s="245">
        <f>K22+J22</f>
        <v>2212</v>
      </c>
      <c r="M22" s="247">
        <f>(L22/$L$8)</f>
        <v>0.0006507325448055245</v>
      </c>
      <c r="N22" s="246"/>
      <c r="O22" s="245">
        <v>309</v>
      </c>
      <c r="P22" s="245">
        <f>O22+N22</f>
        <v>309</v>
      </c>
      <c r="Q22" s="244">
        <f>(L22/P22-1)*100</f>
        <v>615.8576051779935</v>
      </c>
    </row>
    <row r="23" spans="1:17" s="237" customFormat="1" ht="16.5" customHeight="1">
      <c r="A23" s="249" t="s">
        <v>56</v>
      </c>
      <c r="B23" s="246">
        <v>0</v>
      </c>
      <c r="C23" s="245">
        <v>691</v>
      </c>
      <c r="D23" s="245">
        <f>C23+B23</f>
        <v>691</v>
      </c>
      <c r="E23" s="247">
        <f>(D23/$D$8)</f>
        <v>0.0005972197734194851</v>
      </c>
      <c r="F23" s="246"/>
      <c r="G23" s="245">
        <v>443</v>
      </c>
      <c r="H23" s="245">
        <f>G23+F23</f>
        <v>443</v>
      </c>
      <c r="I23" s="248">
        <f>(D23/H23-1)*100</f>
        <v>55.98194130925509</v>
      </c>
      <c r="J23" s="246"/>
      <c r="K23" s="245">
        <v>1847</v>
      </c>
      <c r="L23" s="245">
        <f>K23+J23</f>
        <v>1847</v>
      </c>
      <c r="M23" s="247">
        <f>(L23/$L$8)</f>
        <v>0.0005433557912548841</v>
      </c>
      <c r="N23" s="246"/>
      <c r="O23" s="245">
        <v>1259</v>
      </c>
      <c r="P23" s="245">
        <f>O23+N23</f>
        <v>1259</v>
      </c>
      <c r="Q23" s="244">
        <f>(L23/P23-1)*100</f>
        <v>46.703733121525026</v>
      </c>
    </row>
    <row r="24" spans="1:17" s="237" customFormat="1" ht="16.5" customHeight="1">
      <c r="A24" s="249" t="s">
        <v>55</v>
      </c>
      <c r="B24" s="246">
        <v>0</v>
      </c>
      <c r="C24" s="245">
        <v>646</v>
      </c>
      <c r="D24" s="245">
        <f>C24+B24</f>
        <v>646</v>
      </c>
      <c r="E24" s="247">
        <f>(D24/$D$8)</f>
        <v>0.0005583270240651047</v>
      </c>
      <c r="F24" s="246"/>
      <c r="G24" s="245">
        <v>489</v>
      </c>
      <c r="H24" s="245">
        <f>G24+F24</f>
        <v>489</v>
      </c>
      <c r="I24" s="248">
        <f>(D24/H24-1)*100</f>
        <v>32.10633946830266</v>
      </c>
      <c r="J24" s="246"/>
      <c r="K24" s="245">
        <v>1519</v>
      </c>
      <c r="L24" s="245">
        <f>K24+J24</f>
        <v>1519</v>
      </c>
      <c r="M24" s="247">
        <f>(L24/$L$8)</f>
        <v>0.0004468638045025279</v>
      </c>
      <c r="N24" s="246"/>
      <c r="O24" s="245">
        <v>1297</v>
      </c>
      <c r="P24" s="245">
        <f>O24+N24</f>
        <v>1297</v>
      </c>
      <c r="Q24" s="244">
        <f>(L24/P24-1)*100</f>
        <v>17.11642251349268</v>
      </c>
    </row>
    <row r="25" spans="1:17" s="237" customFormat="1" ht="16.5" customHeight="1">
      <c r="A25" s="249" t="s">
        <v>54</v>
      </c>
      <c r="B25" s="246">
        <v>0</v>
      </c>
      <c r="C25" s="245">
        <v>506</v>
      </c>
      <c r="D25" s="245">
        <f>C25+B25</f>
        <v>506</v>
      </c>
      <c r="E25" s="247">
        <f>(D25/$D$8)</f>
        <v>0.0004373273594070325</v>
      </c>
      <c r="F25" s="246"/>
      <c r="G25" s="245"/>
      <c r="H25" s="245">
        <f>G25+F25</f>
        <v>0</v>
      </c>
      <c r="I25" s="248"/>
      <c r="J25" s="246"/>
      <c r="K25" s="245">
        <v>1252</v>
      </c>
      <c r="L25" s="245">
        <f>K25+J25</f>
        <v>1252</v>
      </c>
      <c r="M25" s="247">
        <f>(L25/$L$8)</f>
        <v>0.0003683169738230184</v>
      </c>
      <c r="N25" s="246"/>
      <c r="O25" s="245"/>
      <c r="P25" s="245">
        <f>O25+N25</f>
        <v>0</v>
      </c>
      <c r="Q25" s="244"/>
    </row>
    <row r="26" spans="1:17" s="237" customFormat="1" ht="16.5" customHeight="1">
      <c r="A26" s="249" t="s">
        <v>53</v>
      </c>
      <c r="B26" s="246">
        <v>0</v>
      </c>
      <c r="C26" s="245">
        <v>500</v>
      </c>
      <c r="D26" s="245">
        <f>C26+B26</f>
        <v>500</v>
      </c>
      <c r="E26" s="247">
        <f>(D26/$D$8)</f>
        <v>0.0004321416594931151</v>
      </c>
      <c r="F26" s="246"/>
      <c r="G26" s="245">
        <v>343</v>
      </c>
      <c r="H26" s="245">
        <f>G26+F26</f>
        <v>343</v>
      </c>
      <c r="I26" s="248">
        <f>(D26/H26-1)*100</f>
        <v>45.77259475218658</v>
      </c>
      <c r="J26" s="246"/>
      <c r="K26" s="245">
        <v>1188</v>
      </c>
      <c r="L26" s="245">
        <f>K26+J26</f>
        <v>1188</v>
      </c>
      <c r="M26" s="247">
        <f>(L26/$L$8)</f>
        <v>0.0003494892690908513</v>
      </c>
      <c r="N26" s="246"/>
      <c r="O26" s="245">
        <v>868</v>
      </c>
      <c r="P26" s="245">
        <f>O26+N26</f>
        <v>868</v>
      </c>
      <c r="Q26" s="244">
        <f>(L26/P26-1)*100</f>
        <v>36.866359447004605</v>
      </c>
    </row>
    <row r="27" spans="1:17" s="237" customFormat="1" ht="16.5" customHeight="1">
      <c r="A27" s="249" t="s">
        <v>52</v>
      </c>
      <c r="B27" s="246">
        <v>0</v>
      </c>
      <c r="C27" s="245">
        <v>481</v>
      </c>
      <c r="D27" s="245">
        <f>C27+B27</f>
        <v>481</v>
      </c>
      <c r="E27" s="247">
        <f>(D27/$D$8)</f>
        <v>0.00041572027643237673</v>
      </c>
      <c r="F27" s="246"/>
      <c r="G27" s="245">
        <v>738</v>
      </c>
      <c r="H27" s="245">
        <f>G27+F27</f>
        <v>738</v>
      </c>
      <c r="I27" s="248">
        <f>(D27/H27-1)*100</f>
        <v>-34.82384823848238</v>
      </c>
      <c r="J27" s="246"/>
      <c r="K27" s="245">
        <v>1483</v>
      </c>
      <c r="L27" s="245">
        <f>K27+J27</f>
        <v>1483</v>
      </c>
      <c r="M27" s="247">
        <f>(L27/$L$8)</f>
        <v>0.00043627322059068395</v>
      </c>
      <c r="N27" s="246"/>
      <c r="O27" s="245">
        <v>1996</v>
      </c>
      <c r="P27" s="245">
        <f>O27+N27</f>
        <v>1996</v>
      </c>
      <c r="Q27" s="244">
        <f>(L27/P27-1)*100</f>
        <v>-25.701402805611217</v>
      </c>
    </row>
    <row r="28" spans="1:17" s="237" customFormat="1" ht="16.5" customHeight="1">
      <c r="A28" s="249" t="s">
        <v>51</v>
      </c>
      <c r="B28" s="246">
        <v>0</v>
      </c>
      <c r="C28" s="245">
        <v>457</v>
      </c>
      <c r="D28" s="245">
        <f>C28+B28</f>
        <v>457</v>
      </c>
      <c r="E28" s="247">
        <f>(D28/$D$8)</f>
        <v>0.0003949774767767072</v>
      </c>
      <c r="F28" s="246"/>
      <c r="G28" s="245">
        <v>753</v>
      </c>
      <c r="H28" s="245">
        <f>G28+F28</f>
        <v>753</v>
      </c>
      <c r="I28" s="248">
        <f>(D28/H28-1)*100</f>
        <v>-39.309428950863214</v>
      </c>
      <c r="J28" s="246"/>
      <c r="K28" s="245">
        <v>1331</v>
      </c>
      <c r="L28" s="245">
        <f>K28+J28</f>
        <v>1331</v>
      </c>
      <c r="M28" s="247">
        <f>(L28/$L$8)</f>
        <v>0.0003915574218517871</v>
      </c>
      <c r="N28" s="246"/>
      <c r="O28" s="245">
        <v>2044</v>
      </c>
      <c r="P28" s="245">
        <f>O28+N28</f>
        <v>2044</v>
      </c>
      <c r="Q28" s="244">
        <f>(L28/P28-1)*100</f>
        <v>-34.8825831702544</v>
      </c>
    </row>
    <row r="29" spans="1:17" s="237" customFormat="1" ht="16.5" customHeight="1">
      <c r="A29" s="249" t="s">
        <v>50</v>
      </c>
      <c r="B29" s="246">
        <v>0</v>
      </c>
      <c r="C29" s="245">
        <v>443</v>
      </c>
      <c r="D29" s="245">
        <f>C29+B29</f>
        <v>443</v>
      </c>
      <c r="E29" s="247">
        <f>(D29/$D$8)</f>
        <v>0.0003828775103109</v>
      </c>
      <c r="F29" s="246"/>
      <c r="G29" s="245">
        <v>259</v>
      </c>
      <c r="H29" s="245">
        <f>G29+F29</f>
        <v>259</v>
      </c>
      <c r="I29" s="248">
        <f>(D29/H29-1)*100</f>
        <v>71.04247104247104</v>
      </c>
      <c r="J29" s="246"/>
      <c r="K29" s="245">
        <v>1043</v>
      </c>
      <c r="L29" s="245">
        <f>K29+J29</f>
        <v>1043</v>
      </c>
      <c r="M29" s="247">
        <f>(L29/$L$8)</f>
        <v>0.0003068327505570353</v>
      </c>
      <c r="N29" s="246"/>
      <c r="O29" s="245">
        <v>259</v>
      </c>
      <c r="P29" s="245">
        <f>O29+N29</f>
        <v>259</v>
      </c>
      <c r="Q29" s="244">
        <f>(L29/P29-1)*100</f>
        <v>302.7027027027027</v>
      </c>
    </row>
    <row r="30" spans="1:17" s="237" customFormat="1" ht="16.5" customHeight="1">
      <c r="A30" s="249" t="s">
        <v>49</v>
      </c>
      <c r="B30" s="246">
        <v>0</v>
      </c>
      <c r="C30" s="245">
        <v>361</v>
      </c>
      <c r="D30" s="245">
        <f>C30+B30</f>
        <v>361</v>
      </c>
      <c r="E30" s="247">
        <f>(D30/$D$8)</f>
        <v>0.00031200627815402914</v>
      </c>
      <c r="F30" s="246"/>
      <c r="G30" s="245">
        <v>114</v>
      </c>
      <c r="H30" s="245">
        <f>G30+F30</f>
        <v>114</v>
      </c>
      <c r="I30" s="248">
        <f>(D30/H30-1)*100</f>
        <v>216.66666666666666</v>
      </c>
      <c r="J30" s="246"/>
      <c r="K30" s="245">
        <v>1123</v>
      </c>
      <c r="L30" s="245">
        <f>K30+J30</f>
        <v>1123</v>
      </c>
      <c r="M30" s="247">
        <f>(L30/$L$8)</f>
        <v>0.0003303673814722441</v>
      </c>
      <c r="N30" s="246"/>
      <c r="O30" s="245">
        <v>406</v>
      </c>
      <c r="P30" s="245">
        <f>O30+N30</f>
        <v>406</v>
      </c>
      <c r="Q30" s="244">
        <f>(L30/P30-1)*100</f>
        <v>176.60098522167488</v>
      </c>
    </row>
    <row r="31" spans="1:17" s="237" customFormat="1" ht="16.5" customHeight="1">
      <c r="A31" s="249" t="s">
        <v>48</v>
      </c>
      <c r="B31" s="246">
        <v>0</v>
      </c>
      <c r="C31" s="245">
        <v>320</v>
      </c>
      <c r="D31" s="245">
        <f>C31+B31</f>
        <v>320</v>
      </c>
      <c r="E31" s="247">
        <f>(D31/$D$8)</f>
        <v>0.0002765706620755937</v>
      </c>
      <c r="F31" s="246"/>
      <c r="G31" s="245">
        <v>304</v>
      </c>
      <c r="H31" s="245">
        <f>G31+F31</f>
        <v>304</v>
      </c>
      <c r="I31" s="248">
        <f>(D31/H31-1)*100</f>
        <v>5.263157894736836</v>
      </c>
      <c r="J31" s="246"/>
      <c r="K31" s="245">
        <v>884</v>
      </c>
      <c r="L31" s="245">
        <f>K31+J31</f>
        <v>884</v>
      </c>
      <c r="M31" s="247">
        <f>(L31/$L$8)</f>
        <v>0.0002600576716130577</v>
      </c>
      <c r="N31" s="246"/>
      <c r="O31" s="245">
        <v>936</v>
      </c>
      <c r="P31" s="245">
        <f>O31+N31</f>
        <v>936</v>
      </c>
      <c r="Q31" s="244">
        <f>(L31/P31-1)*100</f>
        <v>-5.555555555555558</v>
      </c>
    </row>
    <row r="32" spans="1:17" s="237" customFormat="1" ht="16.5" customHeight="1">
      <c r="A32" s="249" t="s">
        <v>47</v>
      </c>
      <c r="B32" s="246">
        <v>0</v>
      </c>
      <c r="C32" s="245">
        <v>313</v>
      </c>
      <c r="D32" s="245">
        <f>C32+B32</f>
        <v>313</v>
      </c>
      <c r="E32" s="247">
        <f>(D32/$D$8)</f>
        <v>0.0002705206788426901</v>
      </c>
      <c r="F32" s="246"/>
      <c r="G32" s="245">
        <v>175</v>
      </c>
      <c r="H32" s="245">
        <f>G32+F32</f>
        <v>175</v>
      </c>
      <c r="I32" s="248">
        <f>(D32/H32-1)*100</f>
        <v>78.85714285714285</v>
      </c>
      <c r="J32" s="246"/>
      <c r="K32" s="245">
        <v>1159</v>
      </c>
      <c r="L32" s="245">
        <f>K32+J32</f>
        <v>1159</v>
      </c>
      <c r="M32" s="247">
        <f>(L32/$L$8)</f>
        <v>0.0003409579653840881</v>
      </c>
      <c r="N32" s="246"/>
      <c r="O32" s="245">
        <v>539</v>
      </c>
      <c r="P32" s="245">
        <f>O32+N32</f>
        <v>539</v>
      </c>
      <c r="Q32" s="244">
        <f>(L32/P32-1)*100</f>
        <v>115.0278293135436</v>
      </c>
    </row>
    <row r="33" spans="1:17" s="237" customFormat="1" ht="16.5" customHeight="1">
      <c r="A33" s="249" t="s">
        <v>46</v>
      </c>
      <c r="B33" s="246">
        <v>0</v>
      </c>
      <c r="C33" s="245">
        <v>312</v>
      </c>
      <c r="D33" s="245">
        <f>C33+B33</f>
        <v>312</v>
      </c>
      <c r="E33" s="247">
        <f>(D33/$D$8)</f>
        <v>0.00026965639552370386</v>
      </c>
      <c r="F33" s="246"/>
      <c r="G33" s="245">
        <v>150</v>
      </c>
      <c r="H33" s="245">
        <f>G33+F33</f>
        <v>150</v>
      </c>
      <c r="I33" s="248">
        <f>(D33/H33-1)*100</f>
        <v>108</v>
      </c>
      <c r="J33" s="246"/>
      <c r="K33" s="245">
        <v>1030</v>
      </c>
      <c r="L33" s="245">
        <f>K33+J33</f>
        <v>1030</v>
      </c>
      <c r="M33" s="247">
        <f>(L33/$L$8)</f>
        <v>0.0003030083730333139</v>
      </c>
      <c r="N33" s="246"/>
      <c r="O33" s="245">
        <v>496</v>
      </c>
      <c r="P33" s="245">
        <f>O33+N33</f>
        <v>496</v>
      </c>
      <c r="Q33" s="244">
        <f>(L33/P33-1)*100</f>
        <v>107.66129032258065</v>
      </c>
    </row>
    <row r="34" spans="1:17" s="237" customFormat="1" ht="16.5" customHeight="1">
      <c r="A34" s="249" t="s">
        <v>45</v>
      </c>
      <c r="B34" s="246">
        <v>0</v>
      </c>
      <c r="C34" s="245">
        <v>246</v>
      </c>
      <c r="D34" s="245">
        <f>C34+B34</f>
        <v>246</v>
      </c>
      <c r="E34" s="247">
        <f>(D34/$D$8)</f>
        <v>0.00021261369647061263</v>
      </c>
      <c r="F34" s="246"/>
      <c r="G34" s="245"/>
      <c r="H34" s="245">
        <f>G34+F34</f>
        <v>0</v>
      </c>
      <c r="I34" s="248"/>
      <c r="J34" s="246"/>
      <c r="K34" s="245">
        <v>1575</v>
      </c>
      <c r="L34" s="245">
        <f>K34+J34</f>
        <v>1575</v>
      </c>
      <c r="M34" s="247">
        <f>(L34/$L$8)</f>
        <v>0.0004633380461431741</v>
      </c>
      <c r="N34" s="246"/>
      <c r="O34" s="245"/>
      <c r="P34" s="245">
        <f>O34+N34</f>
        <v>0</v>
      </c>
      <c r="Q34" s="244"/>
    </row>
    <row r="35" spans="1:17" s="237" customFormat="1" ht="16.5" customHeight="1">
      <c r="A35" s="249" t="s">
        <v>44</v>
      </c>
      <c r="B35" s="246">
        <v>0</v>
      </c>
      <c r="C35" s="245">
        <v>235</v>
      </c>
      <c r="D35" s="245">
        <f>C35+B35</f>
        <v>235</v>
      </c>
      <c r="E35" s="247">
        <f>(D35/$D$8)</f>
        <v>0.0002031065799617641</v>
      </c>
      <c r="F35" s="246"/>
      <c r="G35" s="245">
        <v>193</v>
      </c>
      <c r="H35" s="245">
        <f>G35+F35</f>
        <v>193</v>
      </c>
      <c r="I35" s="248">
        <f>(D35/H35-1)*100</f>
        <v>21.761658031088093</v>
      </c>
      <c r="J35" s="246"/>
      <c r="K35" s="245">
        <v>509</v>
      </c>
      <c r="L35" s="245">
        <f>K35+J35</f>
        <v>509</v>
      </c>
      <c r="M35" s="247">
        <f>(L35/$L$8)</f>
        <v>0.00014973908919801627</v>
      </c>
      <c r="N35" s="246"/>
      <c r="O35" s="245">
        <v>326</v>
      </c>
      <c r="P35" s="245">
        <f>O35+N35</f>
        <v>326</v>
      </c>
      <c r="Q35" s="244">
        <f>(L35/P35-1)*100</f>
        <v>56.134969325153385</v>
      </c>
    </row>
    <row r="36" spans="1:17" s="237" customFormat="1" ht="16.5" customHeight="1">
      <c r="A36" s="249" t="s">
        <v>43</v>
      </c>
      <c r="B36" s="246">
        <v>0</v>
      </c>
      <c r="C36" s="245">
        <v>206</v>
      </c>
      <c r="D36" s="245">
        <f>C36+B36</f>
        <v>206</v>
      </c>
      <c r="E36" s="247">
        <f>(D36/$D$8)</f>
        <v>0.00017804236371116343</v>
      </c>
      <c r="F36" s="246"/>
      <c r="G36" s="245">
        <v>143</v>
      </c>
      <c r="H36" s="245">
        <f>G36+F36</f>
        <v>143</v>
      </c>
      <c r="I36" s="248">
        <f>(D36/H36-1)*100</f>
        <v>44.05594405594406</v>
      </c>
      <c r="J36" s="246"/>
      <c r="K36" s="245">
        <v>333</v>
      </c>
      <c r="L36" s="245">
        <f>K36+J36</f>
        <v>333</v>
      </c>
      <c r="M36" s="247">
        <f>(L36/$L$8)</f>
        <v>9.796290118455681E-05</v>
      </c>
      <c r="N36" s="246"/>
      <c r="O36" s="245">
        <v>250</v>
      </c>
      <c r="P36" s="245">
        <f>O36+N36</f>
        <v>250</v>
      </c>
      <c r="Q36" s="244">
        <f>(L36/P36-1)*100</f>
        <v>33.20000000000001</v>
      </c>
    </row>
    <row r="37" spans="1:17" s="237" customFormat="1" ht="16.5" customHeight="1">
      <c r="A37" s="249" t="s">
        <v>42</v>
      </c>
      <c r="B37" s="246">
        <v>0</v>
      </c>
      <c r="C37" s="245">
        <v>190</v>
      </c>
      <c r="D37" s="245">
        <f>C37+B37</f>
        <v>190</v>
      </c>
      <c r="E37" s="247">
        <f>(D37/$D$8)</f>
        <v>0.00016421383060738376</v>
      </c>
      <c r="F37" s="246"/>
      <c r="G37" s="245"/>
      <c r="H37" s="245">
        <f>G37+F37</f>
        <v>0</v>
      </c>
      <c r="I37" s="248"/>
      <c r="J37" s="246"/>
      <c r="K37" s="245">
        <v>391</v>
      </c>
      <c r="L37" s="245">
        <f>K37+J37</f>
        <v>391</v>
      </c>
      <c r="M37" s="247">
        <f>(L37/$L$8)</f>
        <v>0.00011502550859808322</v>
      </c>
      <c r="N37" s="246"/>
      <c r="O37" s="245"/>
      <c r="P37" s="245">
        <f>O37+N37</f>
        <v>0</v>
      </c>
      <c r="Q37" s="244"/>
    </row>
    <row r="38" spans="1:17" s="237" customFormat="1" ht="16.5" customHeight="1" thickBot="1">
      <c r="A38" s="243" t="s">
        <v>41</v>
      </c>
      <c r="B38" s="240">
        <v>0</v>
      </c>
      <c r="C38" s="239">
        <v>1518</v>
      </c>
      <c r="D38" s="239">
        <f>C38+B38</f>
        <v>1518</v>
      </c>
      <c r="E38" s="241">
        <f>(D38/$D$8)</f>
        <v>0.0013119820782210975</v>
      </c>
      <c r="F38" s="240">
        <v>173496</v>
      </c>
      <c r="G38" s="239">
        <v>3022</v>
      </c>
      <c r="H38" s="239">
        <f>G38+F38</f>
        <v>176518</v>
      </c>
      <c r="I38" s="242">
        <f>(D38/H38-1)*100</f>
        <v>-99.14003104499258</v>
      </c>
      <c r="J38" s="240">
        <v>0</v>
      </c>
      <c r="K38" s="239">
        <v>6849</v>
      </c>
      <c r="L38" s="239">
        <f>K38+J38</f>
        <v>6849</v>
      </c>
      <c r="M38" s="241">
        <f>(L38/$L$8)</f>
        <v>0.002014858589228317</v>
      </c>
      <c r="N38" s="240">
        <v>508827</v>
      </c>
      <c r="O38" s="239">
        <v>21469</v>
      </c>
      <c r="P38" s="239">
        <f>O38+N38</f>
        <v>530296</v>
      </c>
      <c r="Q38" s="238">
        <f>(L38/P38-1)*100</f>
        <v>-98.7084571635464</v>
      </c>
    </row>
    <row r="39" s="236" customFormat="1" ht="12.75">
      <c r="A39" s="235" t="s">
        <v>1</v>
      </c>
    </row>
    <row r="40" ht="14.25">
      <c r="A40" s="235" t="s">
        <v>0</v>
      </c>
    </row>
  </sheetData>
  <sheetProtection/>
  <mergeCells count="14">
    <mergeCell ref="N1:Q1"/>
    <mergeCell ref="B5:I5"/>
    <mergeCell ref="J5:Q5"/>
    <mergeCell ref="A3:Q3"/>
    <mergeCell ref="A4:Q4"/>
    <mergeCell ref="J6:L6"/>
    <mergeCell ref="B6:D6"/>
    <mergeCell ref="F6:H6"/>
    <mergeCell ref="A5:A7"/>
    <mergeCell ref="E6:E7"/>
    <mergeCell ref="I6:I7"/>
    <mergeCell ref="Q6:Q7"/>
    <mergeCell ref="M6:M7"/>
    <mergeCell ref="N6:P6"/>
  </mergeCells>
  <conditionalFormatting sqref="Q39:Q65536 I39:I65536 Q3 I3 I5 Q5">
    <cfRule type="cellIs" priority="1" dxfId="48" operator="lessThan" stopIfTrue="1">
      <formula>0</formula>
    </cfRule>
  </conditionalFormatting>
  <conditionalFormatting sqref="Q8:Q38 I8:I38">
    <cfRule type="cellIs" priority="2" dxfId="48" operator="lessThan" stopIfTrue="1">
      <formula>0</formula>
    </cfRule>
    <cfRule type="cellIs" priority="3" dxfId="50" operator="greaterThanOrEqual" stopIfTrue="1">
      <formula>0</formula>
    </cfRule>
  </conditionalFormatting>
  <hyperlinks>
    <hyperlink ref="N1:Q1" location="INDICE!A1" display="Volver al Indice"/>
  </hyperlinks>
  <printOptions/>
  <pageMargins left="0.43" right="0.39" top="1.71" bottom="1" header="0.5" footer="0.5"/>
  <pageSetup horizontalDpi="600" verticalDpi="600" orientation="landscape" scale="12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</sheetPr>
  <dimension ref="A1:Q33"/>
  <sheetViews>
    <sheetView showGridLines="0" zoomScale="98" zoomScaleNormal="98" zoomScalePageLayoutView="0" workbookViewId="0" topLeftCell="A1">
      <pane xSplit="24226" topLeftCell="A1" activePane="topLeft" state="split"/>
      <selection pane="topLeft" activeCell="I28" sqref="I28"/>
      <selection pane="topRight" activeCell="J1" sqref="J1"/>
    </sheetView>
  </sheetViews>
  <sheetFormatPr defaultColWidth="9.140625" defaultRowHeight="15"/>
  <cols>
    <col min="1" max="1" width="23.421875" style="234" customWidth="1"/>
    <col min="2" max="2" width="9.00390625" style="234" customWidth="1"/>
    <col min="3" max="3" width="10.421875" style="234" customWidth="1"/>
    <col min="4" max="4" width="8.140625" style="234" bestFit="1" customWidth="1"/>
    <col min="5" max="5" width="10.140625" style="234" bestFit="1" customWidth="1"/>
    <col min="6" max="6" width="8.8515625" style="234" customWidth="1"/>
    <col min="7" max="7" width="10.421875" style="234" bestFit="1" customWidth="1"/>
    <col min="8" max="8" width="8.140625" style="234" bestFit="1" customWidth="1"/>
    <col min="9" max="9" width="7.7109375" style="234" bestFit="1" customWidth="1"/>
    <col min="10" max="10" width="9.421875" style="234" customWidth="1"/>
    <col min="11" max="11" width="11.28125" style="234" customWidth="1"/>
    <col min="12" max="12" width="8.140625" style="234" bestFit="1" customWidth="1"/>
    <col min="13" max="13" width="10.421875" style="234" customWidth="1"/>
    <col min="14" max="14" width="9.7109375" style="234" customWidth="1"/>
    <col min="15" max="15" width="10.7109375" style="234" customWidth="1"/>
    <col min="16" max="16" width="7.8515625" style="234" customWidth="1"/>
    <col min="17" max="17" width="7.7109375" style="234" bestFit="1" customWidth="1"/>
    <col min="18" max="16384" width="9.140625" style="234" customWidth="1"/>
  </cols>
  <sheetData>
    <row r="1" spans="14:17" ht="18.75" thickBot="1">
      <c r="N1" s="286" t="s">
        <v>32</v>
      </c>
      <c r="O1" s="285"/>
      <c r="P1" s="285"/>
      <c r="Q1" s="284"/>
    </row>
    <row r="2" ht="7.5" customHeight="1" thickBot="1"/>
    <row r="3" spans="1:17" ht="24" customHeight="1">
      <c r="A3" s="283" t="s">
        <v>87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1"/>
    </row>
    <row r="4" spans="1:17" ht="13.5" customHeight="1" thickBot="1">
      <c r="A4" s="280" t="s">
        <v>78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8"/>
    </row>
    <row r="5" spans="1:17" ht="15" thickBot="1">
      <c r="A5" s="277" t="s">
        <v>77</v>
      </c>
      <c r="B5" s="276" t="s">
        <v>76</v>
      </c>
      <c r="C5" s="273"/>
      <c r="D5" s="273"/>
      <c r="E5" s="273"/>
      <c r="F5" s="275"/>
      <c r="G5" s="275"/>
      <c r="H5" s="275"/>
      <c r="I5" s="274"/>
      <c r="J5" s="273" t="s">
        <v>75</v>
      </c>
      <c r="K5" s="273"/>
      <c r="L5" s="273"/>
      <c r="M5" s="273"/>
      <c r="N5" s="273"/>
      <c r="O5" s="273"/>
      <c r="P5" s="273"/>
      <c r="Q5" s="272"/>
    </row>
    <row r="6" spans="1:17" s="265" customFormat="1" ht="25.5" customHeight="1" thickBot="1">
      <c r="A6" s="271"/>
      <c r="B6" s="269" t="s">
        <v>74</v>
      </c>
      <c r="C6" s="268"/>
      <c r="D6" s="267"/>
      <c r="E6" s="266" t="s">
        <v>72</v>
      </c>
      <c r="F6" s="269" t="s">
        <v>73</v>
      </c>
      <c r="G6" s="268"/>
      <c r="H6" s="267"/>
      <c r="I6" s="270" t="s">
        <v>71</v>
      </c>
      <c r="J6" s="269" t="s">
        <v>36</v>
      </c>
      <c r="K6" s="268"/>
      <c r="L6" s="267"/>
      <c r="M6" s="266" t="s">
        <v>72</v>
      </c>
      <c r="N6" s="269" t="s">
        <v>37</v>
      </c>
      <c r="O6" s="268"/>
      <c r="P6" s="267"/>
      <c r="Q6" s="266" t="s">
        <v>71</v>
      </c>
    </row>
    <row r="7" spans="1:17" s="257" customFormat="1" ht="15" thickBot="1">
      <c r="A7" s="264"/>
      <c r="B7" s="262" t="s">
        <v>26</v>
      </c>
      <c r="C7" s="259" t="s">
        <v>25</v>
      </c>
      <c r="D7" s="259" t="s">
        <v>21</v>
      </c>
      <c r="E7" s="258"/>
      <c r="F7" s="262" t="s">
        <v>26</v>
      </c>
      <c r="G7" s="259" t="s">
        <v>25</v>
      </c>
      <c r="H7" s="259" t="s">
        <v>21</v>
      </c>
      <c r="I7" s="263"/>
      <c r="J7" s="262" t="s">
        <v>26</v>
      </c>
      <c r="K7" s="259" t="s">
        <v>25</v>
      </c>
      <c r="L7" s="260" t="s">
        <v>21</v>
      </c>
      <c r="M7" s="258"/>
      <c r="N7" s="261" t="s">
        <v>26</v>
      </c>
      <c r="O7" s="260" t="s">
        <v>25</v>
      </c>
      <c r="P7" s="259" t="s">
        <v>21</v>
      </c>
      <c r="Q7" s="258"/>
    </row>
    <row r="8" spans="1:17" s="288" customFormat="1" ht="16.5" customHeight="1" thickBot="1">
      <c r="A8" s="293" t="s">
        <v>28</v>
      </c>
      <c r="B8" s="291">
        <f>SUM(B9:B30)</f>
        <v>10194.742999999999</v>
      </c>
      <c r="C8" s="290">
        <f>SUM(C9:C30)</f>
        <v>850.2729999999999</v>
      </c>
      <c r="D8" s="290">
        <f>C8+B8</f>
        <v>11045.015999999998</v>
      </c>
      <c r="E8" s="292">
        <f>(D8/$D$8)</f>
        <v>1</v>
      </c>
      <c r="F8" s="291">
        <f>SUM(F9:F30)</f>
        <v>10275.500999999998</v>
      </c>
      <c r="G8" s="290">
        <f>SUM(G9:G30)</f>
        <v>1345.513</v>
      </c>
      <c r="H8" s="290">
        <f>G8+F8</f>
        <v>11621.014</v>
      </c>
      <c r="I8" s="289">
        <f>(D8/H8-1)*100</f>
        <v>-4.956521005826186</v>
      </c>
      <c r="J8" s="291">
        <f>SUM(J9:J30)</f>
        <v>27608.512</v>
      </c>
      <c r="K8" s="290">
        <f>SUM(K9:K30)</f>
        <v>2343.5799999999995</v>
      </c>
      <c r="L8" s="290">
        <f>K8+J8</f>
        <v>29952.091999999997</v>
      </c>
      <c r="M8" s="292">
        <f>(L8/$L$8)</f>
        <v>1</v>
      </c>
      <c r="N8" s="291">
        <f>SUM(N9:N30)</f>
        <v>27432.842999999993</v>
      </c>
      <c r="O8" s="290">
        <f>SUM(O9:O30)</f>
        <v>3006.099</v>
      </c>
      <c r="P8" s="290">
        <f>O8+N8</f>
        <v>30438.941999999995</v>
      </c>
      <c r="Q8" s="289">
        <f>(L8/P8-1)*100</f>
        <v>-1.5994314125635456</v>
      </c>
    </row>
    <row r="9" spans="1:17" s="237" customFormat="1" ht="16.5" customHeight="1" thickTop="1">
      <c r="A9" s="249" t="s">
        <v>70</v>
      </c>
      <c r="B9" s="246">
        <v>3080.084</v>
      </c>
      <c r="C9" s="245">
        <v>153.60399999999996</v>
      </c>
      <c r="D9" s="245">
        <f>C9+B9</f>
        <v>3233.6879999999996</v>
      </c>
      <c r="E9" s="247">
        <f>(D9/$D$8)</f>
        <v>0.29277350073553543</v>
      </c>
      <c r="F9" s="246">
        <v>2110.9139999999993</v>
      </c>
      <c r="G9" s="245">
        <v>90.071</v>
      </c>
      <c r="H9" s="245">
        <f>G9+F9</f>
        <v>2200.984999999999</v>
      </c>
      <c r="I9" s="248">
        <f>(D9/H9-1)*100</f>
        <v>46.92003807386242</v>
      </c>
      <c r="J9" s="246">
        <v>8065.445999999998</v>
      </c>
      <c r="K9" s="245">
        <v>291.77700000000004</v>
      </c>
      <c r="L9" s="245">
        <f>K9+J9</f>
        <v>8357.222999999998</v>
      </c>
      <c r="M9" s="247">
        <f>(L9/$L$8)</f>
        <v>0.27901967582097437</v>
      </c>
      <c r="N9" s="246">
        <v>5787.139000000001</v>
      </c>
      <c r="O9" s="245">
        <v>229.66499999999996</v>
      </c>
      <c r="P9" s="245">
        <f>O9+N9</f>
        <v>6016.804000000001</v>
      </c>
      <c r="Q9" s="244">
        <f>(L9/P9-1)*100</f>
        <v>38.89804288123724</v>
      </c>
    </row>
    <row r="10" spans="1:17" s="237" customFormat="1" ht="16.5" customHeight="1">
      <c r="A10" s="249" t="s">
        <v>86</v>
      </c>
      <c r="B10" s="246">
        <v>2112.8940000000002</v>
      </c>
      <c r="C10" s="245">
        <v>0</v>
      </c>
      <c r="D10" s="245">
        <f>C10+B10</f>
        <v>2112.8940000000002</v>
      </c>
      <c r="E10" s="247">
        <f>(D10/$D$8)</f>
        <v>0.1912984100702073</v>
      </c>
      <c r="F10" s="246">
        <v>1868.2759999999998</v>
      </c>
      <c r="G10" s="245"/>
      <c r="H10" s="245">
        <f>G10+F10</f>
        <v>1868.2759999999998</v>
      </c>
      <c r="I10" s="248">
        <f>(D10/H10-1)*100</f>
        <v>13.093247464507417</v>
      </c>
      <c r="J10" s="246">
        <v>6408.782000000001</v>
      </c>
      <c r="K10" s="245"/>
      <c r="L10" s="245">
        <f>K10+J10</f>
        <v>6408.782000000001</v>
      </c>
      <c r="M10" s="247">
        <f>(L10/$L$8)</f>
        <v>0.21396775891313374</v>
      </c>
      <c r="N10" s="246">
        <v>4699.992</v>
      </c>
      <c r="O10" s="245"/>
      <c r="P10" s="245">
        <f>O10+N10</f>
        <v>4699.992</v>
      </c>
      <c r="Q10" s="244">
        <f>(L10/P10-1)*100</f>
        <v>36.35729592731223</v>
      </c>
    </row>
    <row r="11" spans="1:17" s="237" customFormat="1" ht="16.5" customHeight="1">
      <c r="A11" s="249" t="s">
        <v>85</v>
      </c>
      <c r="B11" s="246">
        <v>1241.7720000000002</v>
      </c>
      <c r="C11" s="245">
        <v>0</v>
      </c>
      <c r="D11" s="245">
        <f>C11+B11</f>
        <v>1241.7720000000002</v>
      </c>
      <c r="E11" s="247">
        <f>(D11/$D$8)</f>
        <v>0.11242826628770845</v>
      </c>
      <c r="F11" s="246">
        <v>713.2149999999999</v>
      </c>
      <c r="G11" s="245"/>
      <c r="H11" s="245">
        <f>G11+F11</f>
        <v>713.2149999999999</v>
      </c>
      <c r="I11" s="248">
        <f>(D11/H11-1)*100</f>
        <v>74.1090694951733</v>
      </c>
      <c r="J11" s="246">
        <v>3579.63</v>
      </c>
      <c r="K11" s="245"/>
      <c r="L11" s="245">
        <f>K11+J11</f>
        <v>3579.63</v>
      </c>
      <c r="M11" s="247">
        <f>(L11/$L$8)</f>
        <v>0.11951185246092327</v>
      </c>
      <c r="N11" s="246">
        <v>1903.547</v>
      </c>
      <c r="O11" s="245"/>
      <c r="P11" s="245">
        <f>O11+N11</f>
        <v>1903.547</v>
      </c>
      <c r="Q11" s="244">
        <f>(L11/P11-1)*100</f>
        <v>88.05051832184863</v>
      </c>
    </row>
    <row r="12" spans="1:17" s="237" customFormat="1" ht="16.5" customHeight="1">
      <c r="A12" s="249" t="s">
        <v>84</v>
      </c>
      <c r="B12" s="246">
        <v>1224.089</v>
      </c>
      <c r="C12" s="245">
        <v>0</v>
      </c>
      <c r="D12" s="245">
        <f>C12+B12</f>
        <v>1224.089</v>
      </c>
      <c r="E12" s="247">
        <f>(D12/$D$8)</f>
        <v>0.11082727268118038</v>
      </c>
      <c r="F12" s="246">
        <v>1015.1560000000001</v>
      </c>
      <c r="G12" s="245"/>
      <c r="H12" s="245">
        <f>G12+F12</f>
        <v>1015.1560000000001</v>
      </c>
      <c r="I12" s="248">
        <f>(D12/H12-1)*100</f>
        <v>20.581368774848375</v>
      </c>
      <c r="J12" s="246">
        <v>2339.216</v>
      </c>
      <c r="K12" s="245"/>
      <c r="L12" s="245">
        <f>K12+J12</f>
        <v>2339.216</v>
      </c>
      <c r="M12" s="247">
        <f>(L12/$L$8)</f>
        <v>0.07809858490017993</v>
      </c>
      <c r="N12" s="246">
        <v>2400.355</v>
      </c>
      <c r="O12" s="245"/>
      <c r="P12" s="245">
        <f>O12+N12</f>
        <v>2400.355</v>
      </c>
      <c r="Q12" s="244">
        <f>(L12/P12-1)*100</f>
        <v>-2.5470815775166633</v>
      </c>
    </row>
    <row r="13" spans="1:17" s="237" customFormat="1" ht="16.5" customHeight="1">
      <c r="A13" s="249" t="s">
        <v>68</v>
      </c>
      <c r="B13" s="246">
        <v>1053.8369999999998</v>
      </c>
      <c r="C13" s="245">
        <v>0</v>
      </c>
      <c r="D13" s="245">
        <f>C13+B13</f>
        <v>1053.8369999999998</v>
      </c>
      <c r="E13" s="247">
        <f>(D13/$D$8)</f>
        <v>0.09541289935659668</v>
      </c>
      <c r="F13" s="246">
        <v>975.3539999999999</v>
      </c>
      <c r="G13" s="245"/>
      <c r="H13" s="245">
        <f>G13+F13</f>
        <v>975.3539999999999</v>
      </c>
      <c r="I13" s="248">
        <f>(D13/H13-1)*100</f>
        <v>8.046616920625716</v>
      </c>
      <c r="J13" s="246">
        <v>3024.3969999999995</v>
      </c>
      <c r="K13" s="245"/>
      <c r="L13" s="245">
        <f>K13+J13</f>
        <v>3024.3969999999995</v>
      </c>
      <c r="M13" s="247">
        <f>(L13/$L$8)</f>
        <v>0.10097448285081388</v>
      </c>
      <c r="N13" s="246">
        <v>2878.52</v>
      </c>
      <c r="O13" s="245">
        <v>4.47</v>
      </c>
      <c r="P13" s="245">
        <f>O13+N13</f>
        <v>2882.99</v>
      </c>
      <c r="Q13" s="244">
        <f>(L13/P13-1)*100</f>
        <v>4.904873065810134</v>
      </c>
    </row>
    <row r="14" spans="1:17" s="237" customFormat="1" ht="16.5" customHeight="1">
      <c r="A14" s="249" t="s">
        <v>69</v>
      </c>
      <c r="B14" s="246">
        <v>631.4419999999988</v>
      </c>
      <c r="C14" s="245">
        <v>0</v>
      </c>
      <c r="D14" s="245">
        <f>C14+B14</f>
        <v>631.4419999999988</v>
      </c>
      <c r="E14" s="247">
        <f>(D14/$D$8)</f>
        <v>0.05716985833248217</v>
      </c>
      <c r="F14" s="246">
        <v>563.3229999999991</v>
      </c>
      <c r="G14" s="245"/>
      <c r="H14" s="245">
        <f>G14+F14</f>
        <v>563.3229999999991</v>
      </c>
      <c r="I14" s="248">
        <f>(D14/H14-1)*100</f>
        <v>12.092351989888538</v>
      </c>
      <c r="J14" s="246">
        <v>1637.5149999999967</v>
      </c>
      <c r="K14" s="245"/>
      <c r="L14" s="245">
        <f>K14+J14</f>
        <v>1637.5149999999967</v>
      </c>
      <c r="M14" s="247">
        <f>(L14/$L$8)</f>
        <v>0.05467113949836949</v>
      </c>
      <c r="N14" s="246">
        <v>1615.1129999999953</v>
      </c>
      <c r="O14" s="245"/>
      <c r="P14" s="245">
        <f>O14+N14</f>
        <v>1615.1129999999953</v>
      </c>
      <c r="Q14" s="244">
        <f>(L14/P14-1)*100</f>
        <v>1.3870236943174463</v>
      </c>
    </row>
    <row r="15" spans="1:17" s="237" customFormat="1" ht="16.5" customHeight="1">
      <c r="A15" s="249" t="s">
        <v>64</v>
      </c>
      <c r="B15" s="246">
        <v>0</v>
      </c>
      <c r="C15" s="245">
        <v>315.269</v>
      </c>
      <c r="D15" s="245">
        <f>C15+B15</f>
        <v>315.269</v>
      </c>
      <c r="E15" s="247">
        <f>(D15/$D$8)</f>
        <v>0.028544005730729596</v>
      </c>
      <c r="F15" s="246"/>
      <c r="G15" s="245">
        <v>160.31100000000006</v>
      </c>
      <c r="H15" s="245">
        <f>G15+F15</f>
        <v>160.31100000000006</v>
      </c>
      <c r="I15" s="248">
        <f>(D15/H15-1)*100</f>
        <v>96.66086544279548</v>
      </c>
      <c r="J15" s="246"/>
      <c r="K15" s="245">
        <v>985.2909999999997</v>
      </c>
      <c r="L15" s="245">
        <f>K15+J15</f>
        <v>985.2909999999997</v>
      </c>
      <c r="M15" s="247">
        <f>(L15/$L$8)</f>
        <v>0.03289556535817264</v>
      </c>
      <c r="N15" s="246"/>
      <c r="O15" s="245">
        <v>432.82700000000006</v>
      </c>
      <c r="P15" s="245">
        <f>O15+N15</f>
        <v>432.82700000000006</v>
      </c>
      <c r="Q15" s="244">
        <f>(L15/P15-1)*100</f>
        <v>127.64083571496224</v>
      </c>
    </row>
    <row r="16" spans="1:17" s="237" customFormat="1" ht="16.5" customHeight="1">
      <c r="A16" s="249" t="s">
        <v>60</v>
      </c>
      <c r="B16" s="246">
        <v>263.9600000000001</v>
      </c>
      <c r="C16" s="245">
        <v>0</v>
      </c>
      <c r="D16" s="245">
        <f>C16+B16</f>
        <v>263.9600000000001</v>
      </c>
      <c r="E16" s="247">
        <f>(D16/$D$8)</f>
        <v>0.023898562030150082</v>
      </c>
      <c r="F16" s="246">
        <v>445.983</v>
      </c>
      <c r="G16" s="245"/>
      <c r="H16" s="245">
        <f>G16+F16</f>
        <v>445.983</v>
      </c>
      <c r="I16" s="248">
        <f>(D16/H16-1)*100</f>
        <v>-40.81388752486079</v>
      </c>
      <c r="J16" s="246">
        <v>812.1320000000001</v>
      </c>
      <c r="K16" s="245"/>
      <c r="L16" s="245">
        <f>K16+J16</f>
        <v>812.1320000000001</v>
      </c>
      <c r="M16" s="247">
        <f>(L16/$L$8)</f>
        <v>0.027114366502346485</v>
      </c>
      <c r="N16" s="246">
        <v>903.1069999999997</v>
      </c>
      <c r="O16" s="245"/>
      <c r="P16" s="245">
        <f>O16+N16</f>
        <v>903.1069999999997</v>
      </c>
      <c r="Q16" s="244">
        <f>(L16/P16-1)*100</f>
        <v>-10.073557175395575</v>
      </c>
    </row>
    <row r="17" spans="1:17" s="237" customFormat="1" ht="16.5" customHeight="1">
      <c r="A17" s="249" t="s">
        <v>67</v>
      </c>
      <c r="B17" s="246">
        <v>171.978</v>
      </c>
      <c r="C17" s="245">
        <v>8.328</v>
      </c>
      <c r="D17" s="245">
        <f>C17+B17</f>
        <v>180.306</v>
      </c>
      <c r="E17" s="247">
        <f>(D17/$D$8)</f>
        <v>0.01632464814899318</v>
      </c>
      <c r="F17" s="246">
        <v>229.8650000000001</v>
      </c>
      <c r="G17" s="245">
        <v>5.840999999999999</v>
      </c>
      <c r="H17" s="245">
        <f>G17+F17</f>
        <v>235.7060000000001</v>
      </c>
      <c r="I17" s="248">
        <f>(D17/H17-1)*100</f>
        <v>-23.503856499198182</v>
      </c>
      <c r="J17" s="246">
        <v>388.373</v>
      </c>
      <c r="K17" s="245">
        <v>24.39</v>
      </c>
      <c r="L17" s="245">
        <f>K17+J17</f>
        <v>412.763</v>
      </c>
      <c r="M17" s="247">
        <f>(L17/$L$8)</f>
        <v>0.013780773643457025</v>
      </c>
      <c r="N17" s="246">
        <v>626.224</v>
      </c>
      <c r="O17" s="245">
        <v>16.819999999999997</v>
      </c>
      <c r="P17" s="245">
        <f>O17+N17</f>
        <v>643.0440000000001</v>
      </c>
      <c r="Q17" s="244">
        <f>(L17/P17-1)*100</f>
        <v>-35.81107980169321</v>
      </c>
    </row>
    <row r="18" spans="1:17" s="237" customFormat="1" ht="16.5" customHeight="1">
      <c r="A18" s="249" t="s">
        <v>83</v>
      </c>
      <c r="B18" s="246">
        <v>136.645</v>
      </c>
      <c r="C18" s="245">
        <v>0</v>
      </c>
      <c r="D18" s="245">
        <f>C18+B18</f>
        <v>136.645</v>
      </c>
      <c r="E18" s="247">
        <f>(D18/$D$8)</f>
        <v>0.01237164346344089</v>
      </c>
      <c r="F18" s="246">
        <v>292.21500000000003</v>
      </c>
      <c r="G18" s="245"/>
      <c r="H18" s="245">
        <f>G18+F18</f>
        <v>292.21500000000003</v>
      </c>
      <c r="I18" s="248">
        <f>(D18/H18-1)*100</f>
        <v>-53.23819790222952</v>
      </c>
      <c r="J18" s="246">
        <v>353.988</v>
      </c>
      <c r="K18" s="245"/>
      <c r="L18" s="245">
        <f>K18+J18</f>
        <v>353.988</v>
      </c>
      <c r="M18" s="247">
        <f>(L18/$L$8)</f>
        <v>0.011818473313984213</v>
      </c>
      <c r="N18" s="246">
        <v>731.462</v>
      </c>
      <c r="O18" s="245"/>
      <c r="P18" s="245">
        <f>O18+N18</f>
        <v>731.462</v>
      </c>
      <c r="Q18" s="244">
        <f>(L18/P18-1)*100</f>
        <v>-51.60541490877175</v>
      </c>
    </row>
    <row r="19" spans="1:17" s="237" customFormat="1" ht="16.5" customHeight="1">
      <c r="A19" s="249" t="s">
        <v>42</v>
      </c>
      <c r="B19" s="246">
        <v>123.46499999999999</v>
      </c>
      <c r="C19" s="245">
        <v>0</v>
      </c>
      <c r="D19" s="245">
        <f>C19+B19</f>
        <v>123.46499999999999</v>
      </c>
      <c r="E19" s="247">
        <f>(D19/$D$8)</f>
        <v>0.011178345056267915</v>
      </c>
      <c r="F19" s="246">
        <v>279.9</v>
      </c>
      <c r="G19" s="245"/>
      <c r="H19" s="245">
        <f>G19+F19</f>
        <v>279.9</v>
      </c>
      <c r="I19" s="248">
        <f>(D19/H19-1)*100</f>
        <v>-55.88960342979637</v>
      </c>
      <c r="J19" s="246">
        <v>474.0590000000003</v>
      </c>
      <c r="K19" s="245"/>
      <c r="L19" s="245">
        <f>K19+J19</f>
        <v>474.0590000000003</v>
      </c>
      <c r="M19" s="247">
        <f>(L19/$L$8)</f>
        <v>0.015827241716538543</v>
      </c>
      <c r="N19" s="246">
        <v>872.5399999999998</v>
      </c>
      <c r="O19" s="245"/>
      <c r="P19" s="245">
        <f>O19+N19</f>
        <v>872.5399999999998</v>
      </c>
      <c r="Q19" s="244">
        <f>(L19/P19-1)*100</f>
        <v>-45.669081073647014</v>
      </c>
    </row>
    <row r="20" spans="1:17" s="237" customFormat="1" ht="16.5" customHeight="1">
      <c r="A20" s="249" t="s">
        <v>82</v>
      </c>
      <c r="B20" s="246">
        <v>100.39999999999999</v>
      </c>
      <c r="C20" s="245">
        <v>0</v>
      </c>
      <c r="D20" s="245">
        <f>C20+B20</f>
        <v>100.39999999999999</v>
      </c>
      <c r="E20" s="247">
        <f>(D20/$D$8)</f>
        <v>0.009090072843715212</v>
      </c>
      <c r="F20" s="246">
        <v>226.6</v>
      </c>
      <c r="G20" s="245"/>
      <c r="H20" s="245">
        <f>G20+F20</f>
        <v>226.6</v>
      </c>
      <c r="I20" s="248">
        <f>(D20/H20-1)*100</f>
        <v>-55.69285083848191</v>
      </c>
      <c r="J20" s="246">
        <v>382.5</v>
      </c>
      <c r="K20" s="245"/>
      <c r="L20" s="245">
        <f>K20+J20</f>
        <v>382.5</v>
      </c>
      <c r="M20" s="247">
        <f>(L20/$L$8)</f>
        <v>0.012770393467007247</v>
      </c>
      <c r="N20" s="246">
        <v>519.0000000000001</v>
      </c>
      <c r="O20" s="245"/>
      <c r="P20" s="245">
        <f>O20+N20</f>
        <v>519.0000000000001</v>
      </c>
      <c r="Q20" s="244">
        <f>(L20/P20-1)*100</f>
        <v>-26.300578034682097</v>
      </c>
    </row>
    <row r="21" spans="1:17" s="237" customFormat="1" ht="16.5" customHeight="1">
      <c r="A21" s="249" t="s">
        <v>52</v>
      </c>
      <c r="B21" s="246">
        <v>0</v>
      </c>
      <c r="C21" s="245">
        <v>66.25</v>
      </c>
      <c r="D21" s="245">
        <f>C21+B21</f>
        <v>66.25</v>
      </c>
      <c r="E21" s="247">
        <f>(D21/$D$8)</f>
        <v>0.005998180536814072</v>
      </c>
      <c r="F21" s="246"/>
      <c r="G21" s="245">
        <v>66.72000000000001</v>
      </c>
      <c r="H21" s="245">
        <f>G21+F21</f>
        <v>66.72000000000001</v>
      </c>
      <c r="I21" s="248">
        <f>(D21/H21-1)*100</f>
        <v>-0.7044364508393519</v>
      </c>
      <c r="J21" s="246"/>
      <c r="K21" s="245">
        <v>166.64999999999998</v>
      </c>
      <c r="L21" s="245">
        <f>K21+J21</f>
        <v>166.64999999999998</v>
      </c>
      <c r="M21" s="247">
        <f>(L21/$L$8)</f>
        <v>0.005563885153664725</v>
      </c>
      <c r="N21" s="246"/>
      <c r="O21" s="245">
        <v>179.3399999999999</v>
      </c>
      <c r="P21" s="245">
        <f>O21+N21</f>
        <v>179.3399999999999</v>
      </c>
      <c r="Q21" s="244">
        <f>(L21/P21-1)*100</f>
        <v>-7.0759451321511735</v>
      </c>
    </row>
    <row r="22" spans="1:17" s="237" customFormat="1" ht="16.5" customHeight="1">
      <c r="A22" s="249" t="s">
        <v>65</v>
      </c>
      <c r="B22" s="246">
        <v>54.177000000000014</v>
      </c>
      <c r="C22" s="245">
        <v>2.686</v>
      </c>
      <c r="D22" s="245">
        <f>C22+B22</f>
        <v>56.863000000000014</v>
      </c>
      <c r="E22" s="247">
        <f>(D22/$D$8)</f>
        <v>0.005148294941356357</v>
      </c>
      <c r="F22" s="246">
        <v>57.053999999999995</v>
      </c>
      <c r="G22" s="245">
        <v>2.004</v>
      </c>
      <c r="H22" s="245">
        <f>G22+F22</f>
        <v>59.05799999999999</v>
      </c>
      <c r="I22" s="248">
        <f>(D22/H22-1)*100</f>
        <v>-3.71668529242436</v>
      </c>
      <c r="J22" s="246">
        <v>142.47400000000005</v>
      </c>
      <c r="K22" s="245">
        <v>4.567</v>
      </c>
      <c r="L22" s="245">
        <f>K22+J22</f>
        <v>147.04100000000005</v>
      </c>
      <c r="M22" s="247">
        <f>(L22/$L$8)</f>
        <v>0.0049092063419142835</v>
      </c>
      <c r="N22" s="246">
        <v>147.58900000000003</v>
      </c>
      <c r="O22" s="245">
        <v>2.5740000000000003</v>
      </c>
      <c r="P22" s="245">
        <f>O22+N22</f>
        <v>150.16300000000004</v>
      </c>
      <c r="Q22" s="244">
        <f>(L22/P22-1)*100</f>
        <v>-2.0790740728408363</v>
      </c>
    </row>
    <row r="23" spans="1:17" s="237" customFormat="1" ht="16.5" customHeight="1">
      <c r="A23" s="249" t="s">
        <v>51</v>
      </c>
      <c r="B23" s="246">
        <v>0</v>
      </c>
      <c r="C23" s="245">
        <v>52.125</v>
      </c>
      <c r="D23" s="245">
        <f>C23+B23</f>
        <v>52.125</v>
      </c>
      <c r="E23" s="247">
        <f>(D23/$D$8)</f>
        <v>0.004719323177078241</v>
      </c>
      <c r="F23" s="246"/>
      <c r="G23" s="245">
        <v>45.91899999999999</v>
      </c>
      <c r="H23" s="245">
        <f>G23+F23</f>
        <v>45.91899999999999</v>
      </c>
      <c r="I23" s="248">
        <f>(D23/H23-1)*100</f>
        <v>13.515102680807534</v>
      </c>
      <c r="J23" s="246"/>
      <c r="K23" s="245">
        <v>119.08899999999993</v>
      </c>
      <c r="L23" s="245">
        <f>K23+J23</f>
        <v>119.08899999999993</v>
      </c>
      <c r="M23" s="247">
        <f>(L23/$L$8)</f>
        <v>0.003975982712659935</v>
      </c>
      <c r="N23" s="246"/>
      <c r="O23" s="245">
        <v>98.08500000000011</v>
      </c>
      <c r="P23" s="245">
        <f>O23+N23</f>
        <v>98.08500000000011</v>
      </c>
      <c r="Q23" s="244">
        <f>(L23/P23-1)*100</f>
        <v>21.41407962481501</v>
      </c>
    </row>
    <row r="24" spans="1:17" s="237" customFormat="1" ht="16.5" customHeight="1">
      <c r="A24" s="249" t="s">
        <v>63</v>
      </c>
      <c r="B24" s="246">
        <v>0</v>
      </c>
      <c r="C24" s="245">
        <v>30.987999999999996</v>
      </c>
      <c r="D24" s="245">
        <f>C24+B24</f>
        <v>30.987999999999996</v>
      </c>
      <c r="E24" s="247">
        <f>(D24/$D$8)</f>
        <v>0.0028056093354685953</v>
      </c>
      <c r="F24" s="246"/>
      <c r="G24" s="245">
        <v>46.92999999999999</v>
      </c>
      <c r="H24" s="245">
        <f>G24+F24</f>
        <v>46.92999999999999</v>
      </c>
      <c r="I24" s="248">
        <f>(D24/H24-1)*100</f>
        <v>-33.96974216918815</v>
      </c>
      <c r="J24" s="246"/>
      <c r="K24" s="245">
        <v>94.504</v>
      </c>
      <c r="L24" s="245">
        <f>K24+J24</f>
        <v>94.504</v>
      </c>
      <c r="M24" s="247">
        <f>(L24/$L$8)</f>
        <v>0.0031551719325648444</v>
      </c>
      <c r="N24" s="246"/>
      <c r="O24" s="245">
        <v>114.62200000000001</v>
      </c>
      <c r="P24" s="245">
        <f>O24+N24</f>
        <v>114.62200000000001</v>
      </c>
      <c r="Q24" s="244">
        <f>(L24/P24-1)*100</f>
        <v>-17.55160440404111</v>
      </c>
    </row>
    <row r="25" spans="1:17" s="237" customFormat="1" ht="16.5" customHeight="1">
      <c r="A25" s="249" t="s">
        <v>62</v>
      </c>
      <c r="B25" s="246">
        <v>0</v>
      </c>
      <c r="C25" s="245">
        <v>27.900000000000002</v>
      </c>
      <c r="D25" s="245">
        <f>C25+B25</f>
        <v>27.900000000000002</v>
      </c>
      <c r="E25" s="247">
        <f>(D25/$D$8)</f>
        <v>0.0025260262185224547</v>
      </c>
      <c r="F25" s="246"/>
      <c r="G25" s="245">
        <v>36.44499999999999</v>
      </c>
      <c r="H25" s="245">
        <f>G25+F25</f>
        <v>36.44499999999999</v>
      </c>
      <c r="I25" s="248">
        <f>(D25/H25-1)*100</f>
        <v>-23.446288928522407</v>
      </c>
      <c r="J25" s="246"/>
      <c r="K25" s="245">
        <v>84.844</v>
      </c>
      <c r="L25" s="245">
        <f>K25+J25</f>
        <v>84.844</v>
      </c>
      <c r="M25" s="247">
        <f>(L25/$L$8)</f>
        <v>0.0028326568975549356</v>
      </c>
      <c r="N25" s="246"/>
      <c r="O25" s="245">
        <v>36.44499999999999</v>
      </c>
      <c r="P25" s="245">
        <f>O25+N25</f>
        <v>36.44499999999999</v>
      </c>
      <c r="Q25" s="244">
        <f>(L25/P25-1)*100</f>
        <v>132.8001097544245</v>
      </c>
    </row>
    <row r="26" spans="1:17" s="237" customFormat="1" ht="16.5" customHeight="1">
      <c r="A26" s="249" t="s">
        <v>57</v>
      </c>
      <c r="B26" s="246">
        <v>0</v>
      </c>
      <c r="C26" s="245">
        <v>27.37</v>
      </c>
      <c r="D26" s="245">
        <f>C26+B26</f>
        <v>27.37</v>
      </c>
      <c r="E26" s="247">
        <f>(D26/$D$8)</f>
        <v>0.002478040774227942</v>
      </c>
      <c r="F26" s="246"/>
      <c r="G26" s="245">
        <v>5.625</v>
      </c>
      <c r="H26" s="245">
        <f>G26+F26</f>
        <v>5.625</v>
      </c>
      <c r="I26" s="248">
        <f>(D26/H26-1)*100</f>
        <v>386.5777777777778</v>
      </c>
      <c r="J26" s="246"/>
      <c r="K26" s="245">
        <v>74.09100000000001</v>
      </c>
      <c r="L26" s="245">
        <f>K26+J26</f>
        <v>74.09100000000001</v>
      </c>
      <c r="M26" s="247">
        <f>(L26/$L$8)</f>
        <v>0.002473650254546494</v>
      </c>
      <c r="N26" s="246"/>
      <c r="O26" s="245">
        <v>5.625</v>
      </c>
      <c r="P26" s="245">
        <f>O26+N26</f>
        <v>5.625</v>
      </c>
      <c r="Q26" s="244">
        <f>(L26/P26-1)*100</f>
        <v>1217.1733333333334</v>
      </c>
    </row>
    <row r="27" spans="1:17" s="237" customFormat="1" ht="16.5" customHeight="1">
      <c r="A27" s="249" t="s">
        <v>59</v>
      </c>
      <c r="B27" s="246">
        <v>0</v>
      </c>
      <c r="C27" s="245">
        <v>20.46199999999999</v>
      </c>
      <c r="D27" s="245">
        <f>C27+B27</f>
        <v>20.46199999999999</v>
      </c>
      <c r="E27" s="247">
        <f>(D27/$D$8)</f>
        <v>0.0018526003040647467</v>
      </c>
      <c r="F27" s="246"/>
      <c r="G27" s="245">
        <v>21.998000000000015</v>
      </c>
      <c r="H27" s="245">
        <f>G27+F27</f>
        <v>21.998000000000015</v>
      </c>
      <c r="I27" s="248">
        <f>(D27/H27-1)*100</f>
        <v>-6.982452950268325</v>
      </c>
      <c r="J27" s="246"/>
      <c r="K27" s="245">
        <v>49.226999999999975</v>
      </c>
      <c r="L27" s="245">
        <f>K27+J27</f>
        <v>49.226999999999975</v>
      </c>
      <c r="M27" s="247">
        <f>(L27/$L$8)</f>
        <v>0.0016435245992166417</v>
      </c>
      <c r="N27" s="246"/>
      <c r="O27" s="245">
        <v>52.56799999999999</v>
      </c>
      <c r="P27" s="245">
        <f>O27+N27</f>
        <v>52.56799999999999</v>
      </c>
      <c r="Q27" s="244">
        <f>(L27/P27-1)*100</f>
        <v>-6.3555775376655355</v>
      </c>
    </row>
    <row r="28" spans="1:17" s="237" customFormat="1" ht="16.5" customHeight="1">
      <c r="A28" s="249" t="s">
        <v>81</v>
      </c>
      <c r="B28" s="246">
        <v>0</v>
      </c>
      <c r="C28" s="245">
        <v>16.368</v>
      </c>
      <c r="D28" s="245">
        <f>C28+B28</f>
        <v>16.368</v>
      </c>
      <c r="E28" s="247">
        <f>(D28/$D$8)</f>
        <v>0.001481935381533173</v>
      </c>
      <c r="F28" s="246"/>
      <c r="G28" s="245"/>
      <c r="H28" s="245">
        <f>G28+F28</f>
        <v>0</v>
      </c>
      <c r="I28" s="248"/>
      <c r="J28" s="246"/>
      <c r="K28" s="245">
        <v>24.424000000000003</v>
      </c>
      <c r="L28" s="245">
        <f>K28+J28</f>
        <v>24.424000000000003</v>
      </c>
      <c r="M28" s="247">
        <f>(L28/$L$8)</f>
        <v>0.0008154355295115949</v>
      </c>
      <c r="N28" s="246"/>
      <c r="O28" s="245"/>
      <c r="P28" s="245">
        <f>O28+N28</f>
        <v>0</v>
      </c>
      <c r="Q28" s="244"/>
    </row>
    <row r="29" spans="1:17" s="237" customFormat="1" ht="16.5" customHeight="1">
      <c r="A29" s="249" t="s">
        <v>46</v>
      </c>
      <c r="B29" s="246">
        <v>0</v>
      </c>
      <c r="C29" s="245">
        <v>14.605999999999998</v>
      </c>
      <c r="D29" s="245">
        <f>C29+B29</f>
        <v>14.605999999999998</v>
      </c>
      <c r="E29" s="247">
        <f>(D29/$D$8)</f>
        <v>0.001322406413897454</v>
      </c>
      <c r="F29" s="246"/>
      <c r="G29" s="245">
        <v>14.79</v>
      </c>
      <c r="H29" s="245">
        <f>G29+F29</f>
        <v>14.79</v>
      </c>
      <c r="I29" s="248">
        <f>(D29/H29-1)*100</f>
        <v>-1.2440838404327303</v>
      </c>
      <c r="J29" s="246"/>
      <c r="K29" s="245">
        <v>53.505</v>
      </c>
      <c r="L29" s="245">
        <f>K29+J29</f>
        <v>53.505</v>
      </c>
      <c r="M29" s="247">
        <f>(L29/$L$8)</f>
        <v>0.0017863526861496021</v>
      </c>
      <c r="N29" s="246"/>
      <c r="O29" s="245">
        <v>109.13500000000006</v>
      </c>
      <c r="P29" s="245">
        <f>O29+N29</f>
        <v>109.13500000000006</v>
      </c>
      <c r="Q29" s="244">
        <f>(L29/P29-1)*100</f>
        <v>-50.9735648508728</v>
      </c>
    </row>
    <row r="30" spans="1:17" s="237" customFormat="1" ht="16.5" customHeight="1" thickBot="1">
      <c r="A30" s="243" t="s">
        <v>41</v>
      </c>
      <c r="B30" s="240">
        <v>0</v>
      </c>
      <c r="C30" s="239">
        <v>114.31700000000001</v>
      </c>
      <c r="D30" s="239">
        <f>C30+B30</f>
        <v>114.31700000000001</v>
      </c>
      <c r="E30" s="241">
        <f>(D30/$D$8)</f>
        <v>0.0103500981800298</v>
      </c>
      <c r="F30" s="240">
        <v>1497.6460000000002</v>
      </c>
      <c r="G30" s="239">
        <v>848.8589999999999</v>
      </c>
      <c r="H30" s="239">
        <f>G30+F30</f>
        <v>2346.505</v>
      </c>
      <c r="I30" s="242">
        <f>(D30/H30-1)*100</f>
        <v>-95.12820130364095</v>
      </c>
      <c r="J30" s="240">
        <v>0</v>
      </c>
      <c r="K30" s="239">
        <v>371.221</v>
      </c>
      <c r="L30" s="239">
        <f>K30+J30</f>
        <v>371.221</v>
      </c>
      <c r="M30" s="241">
        <f>(L30/$L$8)</f>
        <v>0.012393825446316072</v>
      </c>
      <c r="N30" s="240">
        <v>4348.255</v>
      </c>
      <c r="O30" s="239">
        <v>1723.923</v>
      </c>
      <c r="P30" s="239">
        <f>O30+N30</f>
        <v>6072.178</v>
      </c>
      <c r="Q30" s="238">
        <f>(L30/P30-1)*100</f>
        <v>-93.88652638311986</v>
      </c>
    </row>
    <row r="31" s="236" customFormat="1" ht="14.25">
      <c r="A31" s="287" t="s">
        <v>1</v>
      </c>
    </row>
    <row r="32" ht="14.25">
      <c r="A32" s="287" t="s">
        <v>80</v>
      </c>
    </row>
    <row r="33" ht="14.25">
      <c r="A33" s="234" t="s">
        <v>33</v>
      </c>
    </row>
  </sheetData>
  <sheetProtection/>
  <mergeCells count="14">
    <mergeCell ref="N1:Q1"/>
    <mergeCell ref="B5:I5"/>
    <mergeCell ref="J5:Q5"/>
    <mergeCell ref="A3:Q3"/>
    <mergeCell ref="A4:Q4"/>
    <mergeCell ref="J6:L6"/>
    <mergeCell ref="B6:D6"/>
    <mergeCell ref="F6:H6"/>
    <mergeCell ref="A5:A7"/>
    <mergeCell ref="E6:E7"/>
    <mergeCell ref="I6:I7"/>
    <mergeCell ref="Q6:Q7"/>
    <mergeCell ref="M6:M7"/>
    <mergeCell ref="N6:P6"/>
  </mergeCells>
  <conditionalFormatting sqref="Q31:Q65536 I31:I65536 Q3 I3 I5 Q5">
    <cfRule type="cellIs" priority="1" dxfId="48" operator="lessThan" stopIfTrue="1">
      <formula>0</formula>
    </cfRule>
  </conditionalFormatting>
  <conditionalFormatting sqref="I8:I30 Q8:Q30">
    <cfRule type="cellIs" priority="2" dxfId="48" operator="lessThan" stopIfTrue="1">
      <formula>0</formula>
    </cfRule>
    <cfRule type="cellIs" priority="3" dxfId="50" operator="greaterThanOrEqual" stopIfTrue="1">
      <formula>0</formula>
    </cfRule>
  </conditionalFormatting>
  <hyperlinks>
    <hyperlink ref="N1:Q1" location="INDICE!A1" display="Volver al Indice"/>
  </hyperlinks>
  <printOptions/>
  <pageMargins left="0.43" right="0.39" top="1.71" bottom="1" header="0.5" footer="0.5"/>
  <pageSetup horizontalDpi="600" verticalDpi="600" orientation="landscape" scale="12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Y39"/>
  <sheetViews>
    <sheetView showGridLines="0" zoomScale="80" zoomScaleNormal="80" zoomScalePageLayoutView="0" workbookViewId="0" topLeftCell="A1">
      <selection activeCell="N16" sqref="N16"/>
    </sheetView>
  </sheetViews>
  <sheetFormatPr defaultColWidth="8.00390625" defaultRowHeight="15"/>
  <cols>
    <col min="1" max="1" width="24.8515625" style="294" customWidth="1"/>
    <col min="2" max="3" width="12.421875" style="294" bestFit="1" customWidth="1"/>
    <col min="4" max="4" width="8.57421875" style="294" bestFit="1" customWidth="1"/>
    <col min="5" max="5" width="10.57421875" style="294" bestFit="1" customWidth="1"/>
    <col min="6" max="6" width="11.7109375" style="294" customWidth="1"/>
    <col min="7" max="7" width="10.7109375" style="294" customWidth="1"/>
    <col min="8" max="9" width="10.421875" style="294" bestFit="1" customWidth="1"/>
    <col min="10" max="10" width="9.00390625" style="294" bestFit="1" customWidth="1"/>
    <col min="11" max="11" width="10.57421875" style="294" bestFit="1" customWidth="1"/>
    <col min="12" max="12" width="10.8515625" style="294" customWidth="1"/>
    <col min="13" max="13" width="9.421875" style="294" customWidth="1"/>
    <col min="14" max="14" width="11.140625" style="294" customWidth="1"/>
    <col min="15" max="15" width="12.421875" style="294" bestFit="1" customWidth="1"/>
    <col min="16" max="16" width="9.421875" style="294" customWidth="1"/>
    <col min="17" max="17" width="10.57421875" style="294" bestFit="1" customWidth="1"/>
    <col min="18" max="18" width="11.8515625" style="294" customWidth="1"/>
    <col min="19" max="19" width="10.140625" style="294" customWidth="1"/>
    <col min="20" max="20" width="9.421875" style="294" customWidth="1"/>
    <col min="21" max="23" width="10.28125" style="294" customWidth="1"/>
    <col min="24" max="24" width="10.7109375" style="294" customWidth="1"/>
    <col min="25" max="25" width="9.8515625" style="294" bestFit="1" customWidth="1"/>
    <col min="26" max="16384" width="8.00390625" style="294" customWidth="1"/>
  </cols>
  <sheetData>
    <row r="1" spans="24:25" ht="18.75" thickBot="1">
      <c r="X1" s="376" t="s">
        <v>32</v>
      </c>
      <c r="Y1" s="375"/>
    </row>
    <row r="2" ht="5.25" customHeight="1" thickBot="1"/>
    <row r="3" spans="1:25" ht="24.75" customHeight="1" thickTop="1">
      <c r="A3" s="374" t="s">
        <v>118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2"/>
    </row>
    <row r="4" spans="1:25" ht="21" customHeight="1" thickBot="1">
      <c r="A4" s="371" t="s">
        <v>117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70"/>
      <c r="X4" s="370"/>
      <c r="Y4" s="369"/>
    </row>
    <row r="5" spans="1:25" s="362" customFormat="1" ht="19.5" customHeight="1" thickBot="1" thickTop="1">
      <c r="A5" s="368" t="s">
        <v>116</v>
      </c>
      <c r="B5" s="367" t="s">
        <v>76</v>
      </c>
      <c r="C5" s="364"/>
      <c r="D5" s="364"/>
      <c r="E5" s="364"/>
      <c r="F5" s="364"/>
      <c r="G5" s="364"/>
      <c r="H5" s="364"/>
      <c r="I5" s="364"/>
      <c r="J5" s="366"/>
      <c r="K5" s="366"/>
      <c r="L5" s="366"/>
      <c r="M5" s="363"/>
      <c r="N5" s="365" t="s">
        <v>75</v>
      </c>
      <c r="O5" s="364"/>
      <c r="P5" s="364"/>
      <c r="Q5" s="364"/>
      <c r="R5" s="364"/>
      <c r="S5" s="364"/>
      <c r="T5" s="364"/>
      <c r="U5" s="364"/>
      <c r="V5" s="364"/>
      <c r="W5" s="364"/>
      <c r="X5" s="364"/>
      <c r="Y5" s="363"/>
    </row>
    <row r="6" spans="1:25" s="352" customFormat="1" ht="26.25" customHeight="1" thickBot="1">
      <c r="A6" s="361"/>
      <c r="B6" s="360" t="s">
        <v>74</v>
      </c>
      <c r="C6" s="357"/>
      <c r="D6" s="357"/>
      <c r="E6" s="357"/>
      <c r="F6" s="359"/>
      <c r="G6" s="353" t="s">
        <v>72</v>
      </c>
      <c r="H6" s="360" t="s">
        <v>73</v>
      </c>
      <c r="I6" s="357"/>
      <c r="J6" s="357"/>
      <c r="K6" s="357"/>
      <c r="L6" s="359"/>
      <c r="M6" s="353" t="s">
        <v>71</v>
      </c>
      <c r="N6" s="358" t="s">
        <v>115</v>
      </c>
      <c r="O6" s="357"/>
      <c r="P6" s="357"/>
      <c r="Q6" s="357"/>
      <c r="R6" s="357"/>
      <c r="S6" s="353" t="s">
        <v>72</v>
      </c>
      <c r="T6" s="356" t="s">
        <v>114</v>
      </c>
      <c r="U6" s="355"/>
      <c r="V6" s="355"/>
      <c r="W6" s="355"/>
      <c r="X6" s="354"/>
      <c r="Y6" s="353" t="s">
        <v>71</v>
      </c>
    </row>
    <row r="7" spans="1:25" s="334" customFormat="1" ht="26.25" customHeight="1">
      <c r="A7" s="351"/>
      <c r="B7" s="350" t="s">
        <v>26</v>
      </c>
      <c r="C7" s="348"/>
      <c r="D7" s="345" t="s">
        <v>25</v>
      </c>
      <c r="E7" s="346"/>
      <c r="F7" s="343" t="s">
        <v>21</v>
      </c>
      <c r="G7" s="342"/>
      <c r="H7" s="350" t="s">
        <v>26</v>
      </c>
      <c r="I7" s="348"/>
      <c r="J7" s="345" t="s">
        <v>25</v>
      </c>
      <c r="K7" s="346"/>
      <c r="L7" s="343" t="s">
        <v>21</v>
      </c>
      <c r="M7" s="342"/>
      <c r="N7" s="348" t="s">
        <v>26</v>
      </c>
      <c r="O7" s="348"/>
      <c r="P7" s="349" t="s">
        <v>25</v>
      </c>
      <c r="Q7" s="348"/>
      <c r="R7" s="343" t="s">
        <v>21</v>
      </c>
      <c r="S7" s="342"/>
      <c r="T7" s="347" t="s">
        <v>26</v>
      </c>
      <c r="U7" s="346"/>
      <c r="V7" s="345" t="s">
        <v>25</v>
      </c>
      <c r="W7" s="344"/>
      <c r="X7" s="343" t="s">
        <v>21</v>
      </c>
      <c r="Y7" s="342"/>
    </row>
    <row r="8" spans="1:25" s="334" customFormat="1" ht="30" thickBot="1">
      <c r="A8" s="341"/>
      <c r="B8" s="339" t="s">
        <v>23</v>
      </c>
      <c r="C8" s="337" t="s">
        <v>22</v>
      </c>
      <c r="D8" s="338" t="s">
        <v>23</v>
      </c>
      <c r="E8" s="337" t="s">
        <v>22</v>
      </c>
      <c r="F8" s="336"/>
      <c r="G8" s="335"/>
      <c r="H8" s="339" t="s">
        <v>23</v>
      </c>
      <c r="I8" s="337" t="s">
        <v>22</v>
      </c>
      <c r="J8" s="338" t="s">
        <v>23</v>
      </c>
      <c r="K8" s="337" t="s">
        <v>22</v>
      </c>
      <c r="L8" s="336"/>
      <c r="M8" s="335"/>
      <c r="N8" s="340" t="s">
        <v>23</v>
      </c>
      <c r="O8" s="337" t="s">
        <v>22</v>
      </c>
      <c r="P8" s="338" t="s">
        <v>23</v>
      </c>
      <c r="Q8" s="337" t="s">
        <v>22</v>
      </c>
      <c r="R8" s="336"/>
      <c r="S8" s="335"/>
      <c r="T8" s="339" t="s">
        <v>23</v>
      </c>
      <c r="U8" s="337" t="s">
        <v>22</v>
      </c>
      <c r="V8" s="338" t="s">
        <v>23</v>
      </c>
      <c r="W8" s="337" t="s">
        <v>22</v>
      </c>
      <c r="X8" s="336"/>
      <c r="Y8" s="335"/>
    </row>
    <row r="9" spans="1:25" s="323" customFormat="1" ht="18" customHeight="1" thickBot="1" thickTop="1">
      <c r="A9" s="333" t="s">
        <v>28</v>
      </c>
      <c r="B9" s="332">
        <f>SUM(B10:B37)</f>
        <v>274306</v>
      </c>
      <c r="C9" s="326">
        <f>SUM(C10:C37)</f>
        <v>245083</v>
      </c>
      <c r="D9" s="327">
        <f>SUM(D10:D37)</f>
        <v>1853</v>
      </c>
      <c r="E9" s="326">
        <f>SUM(E10:E37)</f>
        <v>1806</v>
      </c>
      <c r="F9" s="325">
        <f>SUM(B9:E9)</f>
        <v>523048</v>
      </c>
      <c r="G9" s="329">
        <f>F9/$F$9</f>
        <v>1</v>
      </c>
      <c r="H9" s="328">
        <f>SUM(H10:H37)</f>
        <v>250371</v>
      </c>
      <c r="I9" s="326">
        <f>SUM(I10:I37)</f>
        <v>216855</v>
      </c>
      <c r="J9" s="327">
        <f>SUM(J10:J37)</f>
        <v>2662</v>
      </c>
      <c r="K9" s="326">
        <f>SUM(K10:K37)</f>
        <v>1983</v>
      </c>
      <c r="L9" s="325">
        <f>SUM(H9:K9)</f>
        <v>471871</v>
      </c>
      <c r="M9" s="331">
        <f>IF(ISERROR(F9/L9-1),"         /0",(F9/L9-1))</f>
        <v>0.10845548889421042</v>
      </c>
      <c r="N9" s="330">
        <f>SUM(N10:N37)</f>
        <v>847588</v>
      </c>
      <c r="O9" s="326">
        <f>SUM(O10:O37)</f>
        <v>767540</v>
      </c>
      <c r="P9" s="327">
        <f>SUM(P10:P37)</f>
        <v>8615</v>
      </c>
      <c r="Q9" s="326">
        <f>SUM(Q10:Q37)</f>
        <v>8829</v>
      </c>
      <c r="R9" s="325">
        <f>SUM(N9:Q9)</f>
        <v>1632572</v>
      </c>
      <c r="S9" s="329">
        <f>R9/$R$9</f>
        <v>1</v>
      </c>
      <c r="T9" s="328">
        <f>SUM(T10:T37)</f>
        <v>737374</v>
      </c>
      <c r="U9" s="326">
        <f>SUM(U10:U37)</f>
        <v>666843</v>
      </c>
      <c r="V9" s="327">
        <f>SUM(V10:V37)</f>
        <v>9410</v>
      </c>
      <c r="W9" s="326">
        <f>SUM(W10:W37)</f>
        <v>9461</v>
      </c>
      <c r="X9" s="325">
        <f>SUM(T9:W9)</f>
        <v>1423088</v>
      </c>
      <c r="Y9" s="324">
        <f>IF(ISERROR(R9/X9-1),"         /0",(R9/X9-1))</f>
        <v>0.14720382717021008</v>
      </c>
    </row>
    <row r="10" spans="1:25" ht="18.75" customHeight="1" thickTop="1">
      <c r="A10" s="322" t="s">
        <v>70</v>
      </c>
      <c r="B10" s="320">
        <v>98432</v>
      </c>
      <c r="C10" s="316">
        <v>89530</v>
      </c>
      <c r="D10" s="317">
        <v>462</v>
      </c>
      <c r="E10" s="316">
        <v>268</v>
      </c>
      <c r="F10" s="315">
        <f>SUM(B10:E10)</f>
        <v>188692</v>
      </c>
      <c r="G10" s="319">
        <f>F10/$F$9</f>
        <v>0.3607546534926049</v>
      </c>
      <c r="H10" s="318">
        <v>90293</v>
      </c>
      <c r="I10" s="316">
        <v>84473</v>
      </c>
      <c r="J10" s="317">
        <v>949</v>
      </c>
      <c r="K10" s="316">
        <v>228</v>
      </c>
      <c r="L10" s="315">
        <f>SUM(H10:K10)</f>
        <v>175943</v>
      </c>
      <c r="M10" s="321">
        <f>IF(ISERROR(F10/L10-1),"         /0",(F10/L10-1))</f>
        <v>0.07246096747242015</v>
      </c>
      <c r="N10" s="320">
        <v>295478</v>
      </c>
      <c r="O10" s="316">
        <v>276745</v>
      </c>
      <c r="P10" s="317">
        <v>2746</v>
      </c>
      <c r="Q10" s="316">
        <v>2683</v>
      </c>
      <c r="R10" s="315">
        <f>SUM(N10:Q10)</f>
        <v>577652</v>
      </c>
      <c r="S10" s="319">
        <f>R10/$R$9</f>
        <v>0.35382941763058534</v>
      </c>
      <c r="T10" s="318">
        <v>260989</v>
      </c>
      <c r="U10" s="316">
        <v>255675</v>
      </c>
      <c r="V10" s="317">
        <v>3682</v>
      </c>
      <c r="W10" s="316">
        <v>3746</v>
      </c>
      <c r="X10" s="315">
        <f>SUM(T10:W10)</f>
        <v>524092</v>
      </c>
      <c r="Y10" s="314">
        <f>IF(ISERROR(R10/X10-1),"         /0",IF(R10/X10&gt;5,"  *  ",(R10/X10-1)))</f>
        <v>0.10219579768437592</v>
      </c>
    </row>
    <row r="11" spans="1:25" ht="18.75" customHeight="1">
      <c r="A11" s="313" t="s">
        <v>68</v>
      </c>
      <c r="B11" s="311">
        <v>26910</v>
      </c>
      <c r="C11" s="307">
        <v>21954</v>
      </c>
      <c r="D11" s="308">
        <v>69</v>
      </c>
      <c r="E11" s="307">
        <v>78</v>
      </c>
      <c r="F11" s="306">
        <f>SUM(B11:E11)</f>
        <v>49011</v>
      </c>
      <c r="G11" s="310">
        <f>F11/$F$9</f>
        <v>0.0937026812070785</v>
      </c>
      <c r="H11" s="309">
        <v>20383</v>
      </c>
      <c r="I11" s="307">
        <v>17652</v>
      </c>
      <c r="J11" s="308"/>
      <c r="K11" s="307"/>
      <c r="L11" s="306">
        <f>SUM(H11:K11)</f>
        <v>38035</v>
      </c>
      <c r="M11" s="312">
        <f>IF(ISERROR(F11/L11-1),"         /0",(F11/L11-1))</f>
        <v>0.2885763112922308</v>
      </c>
      <c r="N11" s="311">
        <v>89720</v>
      </c>
      <c r="O11" s="307">
        <v>67973</v>
      </c>
      <c r="P11" s="308">
        <v>1011</v>
      </c>
      <c r="Q11" s="307">
        <v>1233</v>
      </c>
      <c r="R11" s="306">
        <f>SUM(N11:Q11)</f>
        <v>159937</v>
      </c>
      <c r="S11" s="310">
        <f>R11/$R$9</f>
        <v>0.0979662765256295</v>
      </c>
      <c r="T11" s="309">
        <v>56254</v>
      </c>
      <c r="U11" s="307">
        <v>49554</v>
      </c>
      <c r="V11" s="308">
        <v>592</v>
      </c>
      <c r="W11" s="307">
        <v>852</v>
      </c>
      <c r="X11" s="306">
        <f>SUM(T11:W11)</f>
        <v>107252</v>
      </c>
      <c r="Y11" s="305">
        <f>IF(ISERROR(R11/X11-1),"         /0",IF(R11/X11&gt;5,"  *  ",(R11/X11-1)))</f>
        <v>0.49122627083877224</v>
      </c>
    </row>
    <row r="12" spans="1:25" ht="18.75" customHeight="1">
      <c r="A12" s="313" t="s">
        <v>113</v>
      </c>
      <c r="B12" s="311">
        <v>17161</v>
      </c>
      <c r="C12" s="307">
        <v>15582</v>
      </c>
      <c r="D12" s="308">
        <v>0</v>
      </c>
      <c r="E12" s="307">
        <v>0</v>
      </c>
      <c r="F12" s="306">
        <f>SUM(B12:E12)</f>
        <v>32743</v>
      </c>
      <c r="G12" s="310">
        <f>F12/$F$9</f>
        <v>0.0626003731971062</v>
      </c>
      <c r="H12" s="309">
        <v>18678</v>
      </c>
      <c r="I12" s="307">
        <v>15732</v>
      </c>
      <c r="J12" s="308"/>
      <c r="K12" s="307"/>
      <c r="L12" s="306">
        <f>SUM(H12:K12)</f>
        <v>34410</v>
      </c>
      <c r="M12" s="312">
        <f>IF(ISERROR(F12/L12-1),"         /0",(F12/L12-1))</f>
        <v>-0.048445219412961316</v>
      </c>
      <c r="N12" s="311">
        <v>53081</v>
      </c>
      <c r="O12" s="307">
        <v>49325</v>
      </c>
      <c r="P12" s="308"/>
      <c r="Q12" s="307"/>
      <c r="R12" s="306">
        <f>SUM(N12:Q12)</f>
        <v>102406</v>
      </c>
      <c r="S12" s="310">
        <f>R12/$R$9</f>
        <v>0.06272678938509298</v>
      </c>
      <c r="T12" s="309">
        <v>54829</v>
      </c>
      <c r="U12" s="307">
        <v>49778</v>
      </c>
      <c r="V12" s="308"/>
      <c r="W12" s="307"/>
      <c r="X12" s="306">
        <f>SUM(T12:W12)</f>
        <v>104607</v>
      </c>
      <c r="Y12" s="305">
        <f>IF(ISERROR(R12/X12-1),"         /0",IF(R12/X12&gt;5,"  *  ",(R12/X12-1)))</f>
        <v>-0.021040656935004343</v>
      </c>
    </row>
    <row r="13" spans="1:25" ht="18.75" customHeight="1">
      <c r="A13" s="313" t="s">
        <v>112</v>
      </c>
      <c r="B13" s="311">
        <v>13534</v>
      </c>
      <c r="C13" s="307">
        <v>10085</v>
      </c>
      <c r="D13" s="308">
        <v>0</v>
      </c>
      <c r="E13" s="307">
        <v>0</v>
      </c>
      <c r="F13" s="306">
        <f>SUM(B13:E13)</f>
        <v>23619</v>
      </c>
      <c r="G13" s="310">
        <f>F13/$F$9</f>
        <v>0.0451564674752604</v>
      </c>
      <c r="H13" s="309">
        <v>9560</v>
      </c>
      <c r="I13" s="307">
        <v>8300</v>
      </c>
      <c r="J13" s="308"/>
      <c r="K13" s="307"/>
      <c r="L13" s="306">
        <f>SUM(H13:K13)</f>
        <v>17860</v>
      </c>
      <c r="M13" s="312">
        <f>IF(ISERROR(F13/L13-1),"         /0",(F13/L13-1))</f>
        <v>0.32245240761478167</v>
      </c>
      <c r="N13" s="311">
        <v>44444</v>
      </c>
      <c r="O13" s="307">
        <v>35546</v>
      </c>
      <c r="P13" s="308"/>
      <c r="Q13" s="307"/>
      <c r="R13" s="306">
        <f>SUM(N13:Q13)</f>
        <v>79990</v>
      </c>
      <c r="S13" s="310">
        <f>R13/$R$9</f>
        <v>0.04899630766667565</v>
      </c>
      <c r="T13" s="309">
        <v>30290</v>
      </c>
      <c r="U13" s="307">
        <v>25698</v>
      </c>
      <c r="V13" s="308"/>
      <c r="W13" s="307"/>
      <c r="X13" s="306">
        <f>SUM(T13:W13)</f>
        <v>55988</v>
      </c>
      <c r="Y13" s="305">
        <f>IF(ISERROR(R13/X13-1),"         /0",IF(R13/X13&gt;5,"  *  ",(R13/X13-1)))</f>
        <v>0.42869900693005647</v>
      </c>
    </row>
    <row r="14" spans="1:25" ht="18.75" customHeight="1">
      <c r="A14" s="313" t="s">
        <v>111</v>
      </c>
      <c r="B14" s="311">
        <v>12435</v>
      </c>
      <c r="C14" s="307">
        <v>11953</v>
      </c>
      <c r="D14" s="308">
        <v>0</v>
      </c>
      <c r="E14" s="307">
        <v>0</v>
      </c>
      <c r="F14" s="306">
        <f>SUM(B14:E14)</f>
        <v>24388</v>
      </c>
      <c r="G14" s="310">
        <f>F14/$F$9</f>
        <v>0.04662669582906349</v>
      </c>
      <c r="H14" s="309">
        <v>18201</v>
      </c>
      <c r="I14" s="307">
        <v>15784</v>
      </c>
      <c r="J14" s="308"/>
      <c r="K14" s="307"/>
      <c r="L14" s="306">
        <f>SUM(H14:K14)</f>
        <v>33985</v>
      </c>
      <c r="M14" s="312">
        <f>IF(ISERROR(F14/L14-1),"         /0",(F14/L14-1))</f>
        <v>-0.28238928939237895</v>
      </c>
      <c r="N14" s="311">
        <v>38838</v>
      </c>
      <c r="O14" s="307">
        <v>36457</v>
      </c>
      <c r="P14" s="308"/>
      <c r="Q14" s="307"/>
      <c r="R14" s="306">
        <f>SUM(N14:Q14)</f>
        <v>75295</v>
      </c>
      <c r="S14" s="310">
        <f>R14/$R$9</f>
        <v>0.046120477381702</v>
      </c>
      <c r="T14" s="309">
        <v>52790</v>
      </c>
      <c r="U14" s="307">
        <v>46319</v>
      </c>
      <c r="V14" s="308"/>
      <c r="W14" s="307"/>
      <c r="X14" s="306">
        <f>SUM(T14:W14)</f>
        <v>99109</v>
      </c>
      <c r="Y14" s="305">
        <f>IF(ISERROR(R14/X14-1),"         /0",IF(R14/X14&gt;5,"  *  ",(R14/X14-1)))</f>
        <v>-0.2402809028443431</v>
      </c>
    </row>
    <row r="15" spans="1:25" ht="18.75" customHeight="1">
      <c r="A15" s="313" t="s">
        <v>110</v>
      </c>
      <c r="B15" s="311">
        <v>12015</v>
      </c>
      <c r="C15" s="307">
        <v>12724</v>
      </c>
      <c r="D15" s="308">
        <v>0</v>
      </c>
      <c r="E15" s="307">
        <v>0</v>
      </c>
      <c r="F15" s="306">
        <f>SUM(B15:E15)</f>
        <v>24739</v>
      </c>
      <c r="G15" s="310">
        <f>F15/$F$9</f>
        <v>0.04729776234685918</v>
      </c>
      <c r="H15" s="309">
        <v>1675</v>
      </c>
      <c r="I15" s="307">
        <v>1667</v>
      </c>
      <c r="J15" s="308">
        <v>232</v>
      </c>
      <c r="K15" s="307">
        <v>232</v>
      </c>
      <c r="L15" s="306">
        <f>SUM(H15:K15)</f>
        <v>3806</v>
      </c>
      <c r="M15" s="312">
        <f>IF(ISERROR(F15/L15-1),"         /0",(F15/L15-1))</f>
        <v>5.5</v>
      </c>
      <c r="N15" s="311">
        <v>35730</v>
      </c>
      <c r="O15" s="307">
        <v>36016</v>
      </c>
      <c r="P15" s="308">
        <v>477</v>
      </c>
      <c r="Q15" s="307">
        <v>388</v>
      </c>
      <c r="R15" s="306">
        <f>SUM(N15:Q15)</f>
        <v>72611</v>
      </c>
      <c r="S15" s="310">
        <f>R15/$R$9</f>
        <v>0.044476445755531765</v>
      </c>
      <c r="T15" s="309">
        <v>4591</v>
      </c>
      <c r="U15" s="307">
        <v>4515</v>
      </c>
      <c r="V15" s="308">
        <v>232</v>
      </c>
      <c r="W15" s="307">
        <v>232</v>
      </c>
      <c r="X15" s="306">
        <f>SUM(T15:W15)</f>
        <v>9570</v>
      </c>
      <c r="Y15" s="305" t="str">
        <f>IF(ISERROR(R15/X15-1),"         /0",IF(R15/X15&gt;5,"  *  ",(R15/X15-1)))</f>
        <v>  *  </v>
      </c>
    </row>
    <row r="16" spans="1:25" ht="18.75" customHeight="1">
      <c r="A16" s="313" t="s">
        <v>109</v>
      </c>
      <c r="B16" s="311">
        <v>10713</v>
      </c>
      <c r="C16" s="307">
        <v>9878</v>
      </c>
      <c r="D16" s="308">
        <v>0</v>
      </c>
      <c r="E16" s="307">
        <v>0</v>
      </c>
      <c r="F16" s="306">
        <f>SUM(B16:E16)</f>
        <v>20591</v>
      </c>
      <c r="G16" s="310">
        <f>F16/$F$9</f>
        <v>0.0393673238402594</v>
      </c>
      <c r="H16" s="309">
        <v>10272</v>
      </c>
      <c r="I16" s="307">
        <v>8550</v>
      </c>
      <c r="J16" s="308"/>
      <c r="K16" s="307"/>
      <c r="L16" s="306">
        <f>SUM(H16:K16)</f>
        <v>18822</v>
      </c>
      <c r="M16" s="312">
        <f>IF(ISERROR(F16/L16-1),"         /0",(F16/L16-1))</f>
        <v>0.09398576134310921</v>
      </c>
      <c r="N16" s="311">
        <v>34892</v>
      </c>
      <c r="O16" s="307">
        <v>31142</v>
      </c>
      <c r="P16" s="308"/>
      <c r="Q16" s="307"/>
      <c r="R16" s="306">
        <f>SUM(N16:Q16)</f>
        <v>66034</v>
      </c>
      <c r="S16" s="310">
        <f>R16/$R$9</f>
        <v>0.040447833234920114</v>
      </c>
      <c r="T16" s="309">
        <v>30688</v>
      </c>
      <c r="U16" s="307">
        <v>28312</v>
      </c>
      <c r="V16" s="308"/>
      <c r="W16" s="307"/>
      <c r="X16" s="306">
        <f>SUM(T16:W16)</f>
        <v>59000</v>
      </c>
      <c r="Y16" s="305">
        <f>IF(ISERROR(R16/X16-1),"         /0",IF(R16/X16&gt;5,"  *  ",(R16/X16-1)))</f>
        <v>0.11922033898305084</v>
      </c>
    </row>
    <row r="17" spans="1:25" ht="18.75" customHeight="1">
      <c r="A17" s="313" t="s">
        <v>108</v>
      </c>
      <c r="B17" s="311">
        <v>10365</v>
      </c>
      <c r="C17" s="307">
        <v>8781</v>
      </c>
      <c r="D17" s="308">
        <v>0</v>
      </c>
      <c r="E17" s="307">
        <v>0</v>
      </c>
      <c r="F17" s="306">
        <f>SUM(B17:E17)</f>
        <v>19146</v>
      </c>
      <c r="G17" s="310">
        <f>F17/$F$9</f>
        <v>0.036604671081812756</v>
      </c>
      <c r="H17" s="309">
        <v>9248</v>
      </c>
      <c r="I17" s="307">
        <v>7623</v>
      </c>
      <c r="J17" s="308"/>
      <c r="K17" s="307"/>
      <c r="L17" s="306">
        <f>SUM(H17:K17)</f>
        <v>16871</v>
      </c>
      <c r="M17" s="312">
        <f>IF(ISERROR(F17/L17-1),"         /0",(F17/L17-1))</f>
        <v>0.1348467784956433</v>
      </c>
      <c r="N17" s="311">
        <v>29790</v>
      </c>
      <c r="O17" s="307">
        <v>28932</v>
      </c>
      <c r="P17" s="308"/>
      <c r="Q17" s="307"/>
      <c r="R17" s="306">
        <f>SUM(N17:Q17)</f>
        <v>58722</v>
      </c>
      <c r="S17" s="310">
        <f>R17/$R$9</f>
        <v>0.03596901086138927</v>
      </c>
      <c r="T17" s="309">
        <v>24754</v>
      </c>
      <c r="U17" s="307">
        <v>23158</v>
      </c>
      <c r="V17" s="308"/>
      <c r="W17" s="307"/>
      <c r="X17" s="306">
        <f>SUM(T17:W17)</f>
        <v>47912</v>
      </c>
      <c r="Y17" s="305">
        <f>IF(ISERROR(R17/X17-1),"         /0",IF(R17/X17&gt;5,"  *  ",(R17/X17-1)))</f>
        <v>0.22562197361830028</v>
      </c>
    </row>
    <row r="18" spans="1:25" ht="18.75" customHeight="1">
      <c r="A18" s="313" t="s">
        <v>107</v>
      </c>
      <c r="B18" s="311">
        <v>9774</v>
      </c>
      <c r="C18" s="307">
        <v>8437</v>
      </c>
      <c r="D18" s="308">
        <v>0</v>
      </c>
      <c r="E18" s="307">
        <v>0</v>
      </c>
      <c r="F18" s="306">
        <f>SUM(B18:E18)</f>
        <v>18211</v>
      </c>
      <c r="G18" s="310">
        <f>F18/$F$9</f>
        <v>0.03481707223811199</v>
      </c>
      <c r="H18" s="309">
        <v>8851</v>
      </c>
      <c r="I18" s="307">
        <v>7369</v>
      </c>
      <c r="J18" s="308"/>
      <c r="K18" s="307"/>
      <c r="L18" s="306">
        <f>SUM(H18:K18)</f>
        <v>16220</v>
      </c>
      <c r="M18" s="312">
        <f>IF(ISERROR(F18/L18-1),"         /0",(F18/L18-1))</f>
        <v>0.1227496917385944</v>
      </c>
      <c r="N18" s="311">
        <v>28532</v>
      </c>
      <c r="O18" s="307">
        <v>27415</v>
      </c>
      <c r="P18" s="308"/>
      <c r="Q18" s="307"/>
      <c r="R18" s="306">
        <f>SUM(N18:Q18)</f>
        <v>55947</v>
      </c>
      <c r="S18" s="310">
        <f>R18/$R$9</f>
        <v>0.03426923896771475</v>
      </c>
      <c r="T18" s="309">
        <v>28544</v>
      </c>
      <c r="U18" s="307">
        <v>26365</v>
      </c>
      <c r="V18" s="308"/>
      <c r="W18" s="307"/>
      <c r="X18" s="306">
        <f>SUM(T18:W18)</f>
        <v>54909</v>
      </c>
      <c r="Y18" s="305">
        <f>IF(ISERROR(R18/X18-1),"         /0",IF(R18/X18&gt;5,"  *  ",(R18/X18-1)))</f>
        <v>0.018904004807954955</v>
      </c>
    </row>
    <row r="19" spans="1:25" ht="18.75" customHeight="1">
      <c r="A19" s="313" t="s">
        <v>106</v>
      </c>
      <c r="B19" s="311">
        <v>9348</v>
      </c>
      <c r="C19" s="307">
        <v>8669</v>
      </c>
      <c r="D19" s="308">
        <v>0</v>
      </c>
      <c r="E19" s="307">
        <v>0</v>
      </c>
      <c r="F19" s="306">
        <f>SUM(B19:E19)</f>
        <v>18017</v>
      </c>
      <c r="G19" s="310">
        <f>F19/$F$9</f>
        <v>0.03444616937642434</v>
      </c>
      <c r="H19" s="309">
        <v>8946</v>
      </c>
      <c r="I19" s="307">
        <v>7779</v>
      </c>
      <c r="J19" s="308"/>
      <c r="K19" s="307"/>
      <c r="L19" s="306">
        <f>SUM(H19:K19)</f>
        <v>16725</v>
      </c>
      <c r="M19" s="312">
        <f>IF(ISERROR(F19/L19-1),"         /0",(F19/L19-1))</f>
        <v>0.07724962630792231</v>
      </c>
      <c r="N19" s="311">
        <v>27673</v>
      </c>
      <c r="O19" s="307">
        <v>25328</v>
      </c>
      <c r="P19" s="308"/>
      <c r="Q19" s="307"/>
      <c r="R19" s="306">
        <f>SUM(N19:Q19)</f>
        <v>53001</v>
      </c>
      <c r="S19" s="310">
        <f>R19/$R$9</f>
        <v>0.032464724373565144</v>
      </c>
      <c r="T19" s="309">
        <v>26338</v>
      </c>
      <c r="U19" s="307">
        <v>23743</v>
      </c>
      <c r="V19" s="308"/>
      <c r="W19" s="307"/>
      <c r="X19" s="306">
        <f>SUM(T19:W19)</f>
        <v>50081</v>
      </c>
      <c r="Y19" s="305">
        <f>IF(ISERROR(R19/X19-1),"         /0",IF(R19/X19&gt;5,"  *  ",(R19/X19-1)))</f>
        <v>0.05830554501707241</v>
      </c>
    </row>
    <row r="20" spans="1:25" ht="18.75" customHeight="1">
      <c r="A20" s="313" t="s">
        <v>105</v>
      </c>
      <c r="B20" s="311">
        <v>6871</v>
      </c>
      <c r="C20" s="307">
        <v>5613</v>
      </c>
      <c r="D20" s="308">
        <v>0</v>
      </c>
      <c r="E20" s="307">
        <v>0</v>
      </c>
      <c r="F20" s="306">
        <f>SUM(B20:E20)</f>
        <v>12484</v>
      </c>
      <c r="G20" s="310">
        <f>F20/$F$9</f>
        <v>0.023867790336642145</v>
      </c>
      <c r="H20" s="309">
        <v>7220</v>
      </c>
      <c r="I20" s="307">
        <v>5845</v>
      </c>
      <c r="J20" s="308"/>
      <c r="K20" s="307"/>
      <c r="L20" s="306">
        <f>SUM(H20:K20)</f>
        <v>13065</v>
      </c>
      <c r="M20" s="312">
        <f>IF(ISERROR(F20/L20-1),"         /0",(F20/L20-1))</f>
        <v>-0.04446995790279373</v>
      </c>
      <c r="N20" s="311">
        <v>20963</v>
      </c>
      <c r="O20" s="307">
        <v>17750</v>
      </c>
      <c r="P20" s="308"/>
      <c r="Q20" s="307"/>
      <c r="R20" s="306">
        <f>SUM(N20:Q20)</f>
        <v>38713</v>
      </c>
      <c r="S20" s="310">
        <f>R20/$R$9</f>
        <v>0.023712889844980805</v>
      </c>
      <c r="T20" s="309">
        <v>21776</v>
      </c>
      <c r="U20" s="307">
        <v>18262</v>
      </c>
      <c r="V20" s="308"/>
      <c r="W20" s="307"/>
      <c r="X20" s="306">
        <f>SUM(T20:W20)</f>
        <v>40038</v>
      </c>
      <c r="Y20" s="305">
        <f>IF(ISERROR(R20/X20-1),"         /0",IF(R20/X20&gt;5,"  *  ",(R20/X20-1)))</f>
        <v>-0.03309356111693895</v>
      </c>
    </row>
    <row r="21" spans="1:25" ht="18.75" customHeight="1">
      <c r="A21" s="313" t="s">
        <v>104</v>
      </c>
      <c r="B21" s="311">
        <v>6323</v>
      </c>
      <c r="C21" s="307">
        <v>4680</v>
      </c>
      <c r="D21" s="308">
        <v>0</v>
      </c>
      <c r="E21" s="307">
        <v>0</v>
      </c>
      <c r="F21" s="306">
        <f>SUM(B21:E21)</f>
        <v>11003</v>
      </c>
      <c r="G21" s="310">
        <f>F21/$F$9</f>
        <v>0.021036310243036968</v>
      </c>
      <c r="H21" s="309"/>
      <c r="I21" s="307"/>
      <c r="J21" s="308"/>
      <c r="K21" s="307"/>
      <c r="L21" s="306">
        <f>SUM(H21:K21)</f>
        <v>0</v>
      </c>
      <c r="M21" s="312" t="str">
        <f>IF(ISERROR(F21/L21-1),"         /0",(F21/L21-1))</f>
        <v>         /0</v>
      </c>
      <c r="N21" s="311">
        <v>17403</v>
      </c>
      <c r="O21" s="307">
        <v>14001</v>
      </c>
      <c r="P21" s="308"/>
      <c r="Q21" s="307"/>
      <c r="R21" s="306">
        <f>SUM(N21:Q21)</f>
        <v>31404</v>
      </c>
      <c r="S21" s="310">
        <f>R21/$R$9</f>
        <v>0.019235905062686364</v>
      </c>
      <c r="T21" s="309"/>
      <c r="U21" s="307"/>
      <c r="V21" s="308"/>
      <c r="W21" s="307"/>
      <c r="X21" s="306">
        <f>SUM(T21:W21)</f>
        <v>0</v>
      </c>
      <c r="Y21" s="305" t="str">
        <f>IF(ISERROR(R21/X21-1),"         /0",IF(R21/X21&gt;5,"  *  ",(R21/X21-1)))</f>
        <v>         /0</v>
      </c>
    </row>
    <row r="22" spans="1:25" ht="18.75" customHeight="1">
      <c r="A22" s="313" t="s">
        <v>103</v>
      </c>
      <c r="B22" s="311">
        <v>6198</v>
      </c>
      <c r="C22" s="307">
        <v>5132</v>
      </c>
      <c r="D22" s="308">
        <v>0</v>
      </c>
      <c r="E22" s="307">
        <v>0</v>
      </c>
      <c r="F22" s="306">
        <f>SUM(B22:E22)</f>
        <v>11330</v>
      </c>
      <c r="G22" s="310">
        <f>F22/$F$9</f>
        <v>0.02166149187072697</v>
      </c>
      <c r="H22" s="309">
        <v>2949</v>
      </c>
      <c r="I22" s="307">
        <v>2341</v>
      </c>
      <c r="J22" s="308"/>
      <c r="K22" s="307"/>
      <c r="L22" s="306">
        <f>SUM(H22:K22)</f>
        <v>5290</v>
      </c>
      <c r="M22" s="312">
        <f>IF(ISERROR(F22/L22-1),"         /0",(F22/L22-1))</f>
        <v>1.1417769376181472</v>
      </c>
      <c r="N22" s="311">
        <v>17094</v>
      </c>
      <c r="O22" s="307">
        <v>16462</v>
      </c>
      <c r="P22" s="308"/>
      <c r="Q22" s="307"/>
      <c r="R22" s="306">
        <f>SUM(N22:Q22)</f>
        <v>33556</v>
      </c>
      <c r="S22" s="310">
        <f>R22/$R$9</f>
        <v>0.020554070509600803</v>
      </c>
      <c r="T22" s="309">
        <v>9554</v>
      </c>
      <c r="U22" s="307">
        <v>9693</v>
      </c>
      <c r="V22" s="308"/>
      <c r="W22" s="307"/>
      <c r="X22" s="306">
        <f>SUM(T22:W22)</f>
        <v>19247</v>
      </c>
      <c r="Y22" s="305">
        <f>IF(ISERROR(R22/X22-1),"         /0",IF(R22/X22&gt;5,"  *  ",(R22/X22-1)))</f>
        <v>0.7434405361874579</v>
      </c>
    </row>
    <row r="23" spans="1:25" ht="18.75" customHeight="1">
      <c r="A23" s="313" t="s">
        <v>102</v>
      </c>
      <c r="B23" s="311">
        <v>5937</v>
      </c>
      <c r="C23" s="307">
        <v>6129</v>
      </c>
      <c r="D23" s="308">
        <v>0</v>
      </c>
      <c r="E23" s="307">
        <v>0</v>
      </c>
      <c r="F23" s="306">
        <f>SUM(B23:E23)</f>
        <v>12066</v>
      </c>
      <c r="G23" s="310">
        <f>F23/$F$9</f>
        <v>0.02306862850063474</v>
      </c>
      <c r="H23" s="309">
        <v>6625</v>
      </c>
      <c r="I23" s="307">
        <v>5615</v>
      </c>
      <c r="J23" s="308"/>
      <c r="K23" s="307"/>
      <c r="L23" s="306">
        <f>SUM(H23:K23)</f>
        <v>12240</v>
      </c>
      <c r="M23" s="312">
        <f>IF(ISERROR(F23/L23-1),"         /0",(F23/L23-1))</f>
        <v>-0.014215686274509753</v>
      </c>
      <c r="N23" s="311">
        <v>16367</v>
      </c>
      <c r="O23" s="307">
        <v>15296</v>
      </c>
      <c r="P23" s="308"/>
      <c r="Q23" s="307"/>
      <c r="R23" s="306">
        <f>SUM(N23:Q23)</f>
        <v>31663</v>
      </c>
      <c r="S23" s="310">
        <f>R23/$R$9</f>
        <v>0.01939455043942932</v>
      </c>
      <c r="T23" s="309">
        <v>20812</v>
      </c>
      <c r="U23" s="307">
        <v>18177</v>
      </c>
      <c r="V23" s="308"/>
      <c r="W23" s="307"/>
      <c r="X23" s="306">
        <f>SUM(T23:W23)</f>
        <v>38989</v>
      </c>
      <c r="Y23" s="305">
        <f>IF(ISERROR(R23/X23-1),"         /0",IF(R23/X23&gt;5,"  *  ",(R23/X23-1)))</f>
        <v>-0.1878991510426018</v>
      </c>
    </row>
    <row r="24" spans="1:25" ht="18.75" customHeight="1">
      <c r="A24" s="313" t="s">
        <v>101</v>
      </c>
      <c r="B24" s="311">
        <v>3619</v>
      </c>
      <c r="C24" s="307">
        <v>3753</v>
      </c>
      <c r="D24" s="308">
        <v>255</v>
      </c>
      <c r="E24" s="307">
        <v>261</v>
      </c>
      <c r="F24" s="306">
        <f>SUM(B24:E24)</f>
        <v>7888</v>
      </c>
      <c r="G24" s="310">
        <f>F24/$F$9</f>
        <v>0.015080833881402854</v>
      </c>
      <c r="H24" s="309">
        <v>1818</v>
      </c>
      <c r="I24" s="307">
        <v>1789</v>
      </c>
      <c r="J24" s="308">
        <v>491</v>
      </c>
      <c r="K24" s="307">
        <v>495</v>
      </c>
      <c r="L24" s="306">
        <f>SUM(H24:K24)</f>
        <v>4593</v>
      </c>
      <c r="M24" s="312">
        <f>IF(ISERROR(F24/L24-1),"         /0",(F24/L24-1))</f>
        <v>0.7173960374482908</v>
      </c>
      <c r="N24" s="311">
        <v>14127</v>
      </c>
      <c r="O24" s="307">
        <v>13357</v>
      </c>
      <c r="P24" s="308">
        <v>1219</v>
      </c>
      <c r="Q24" s="307">
        <v>1179</v>
      </c>
      <c r="R24" s="306">
        <f>SUM(N24:Q24)</f>
        <v>29882</v>
      </c>
      <c r="S24" s="310">
        <f>R24/$R$9</f>
        <v>0.01830363377541695</v>
      </c>
      <c r="T24" s="309">
        <v>5768</v>
      </c>
      <c r="U24" s="307">
        <v>5419</v>
      </c>
      <c r="V24" s="308">
        <v>1690</v>
      </c>
      <c r="W24" s="307">
        <v>1765</v>
      </c>
      <c r="X24" s="306">
        <f>SUM(T24:W24)</f>
        <v>14642</v>
      </c>
      <c r="Y24" s="305">
        <f>IF(ISERROR(R24/X24-1),"         /0",IF(R24/X24&gt;5,"  *  ",(R24/X24-1)))</f>
        <v>1.0408414151072258</v>
      </c>
    </row>
    <row r="25" spans="1:25" ht="18.75" customHeight="1">
      <c r="A25" s="313" t="s">
        <v>100</v>
      </c>
      <c r="B25" s="311">
        <v>624</v>
      </c>
      <c r="C25" s="307">
        <v>614</v>
      </c>
      <c r="D25" s="308">
        <v>973</v>
      </c>
      <c r="E25" s="307">
        <v>1074</v>
      </c>
      <c r="F25" s="306">
        <f>SUM(B25:E25)</f>
        <v>3285</v>
      </c>
      <c r="G25" s="310">
        <f>F25/$F$9</f>
        <v>0.006280494333216072</v>
      </c>
      <c r="H25" s="309">
        <v>668</v>
      </c>
      <c r="I25" s="307">
        <v>589</v>
      </c>
      <c r="J25" s="308">
        <v>668</v>
      </c>
      <c r="K25" s="307">
        <v>774</v>
      </c>
      <c r="L25" s="306">
        <f>SUM(H25:K25)</f>
        <v>2699</v>
      </c>
      <c r="M25" s="312">
        <f>IF(ISERROR(F25/L25-1),"         /0",(F25/L25-1))</f>
        <v>0.2171174509077436</v>
      </c>
      <c r="N25" s="311">
        <v>2287</v>
      </c>
      <c r="O25" s="307">
        <v>2306</v>
      </c>
      <c r="P25" s="308">
        <v>973</v>
      </c>
      <c r="Q25" s="307">
        <v>1074</v>
      </c>
      <c r="R25" s="306">
        <f>SUM(N25:Q25)</f>
        <v>6640</v>
      </c>
      <c r="S25" s="310">
        <f>R25/$R$9</f>
        <v>0.004067201936576151</v>
      </c>
      <c r="T25" s="309">
        <v>2053</v>
      </c>
      <c r="U25" s="307">
        <v>2024</v>
      </c>
      <c r="V25" s="308">
        <v>1911</v>
      </c>
      <c r="W25" s="307">
        <v>1931</v>
      </c>
      <c r="X25" s="306">
        <f>SUM(T25:W25)</f>
        <v>7919</v>
      </c>
      <c r="Y25" s="305">
        <f>IF(ISERROR(R25/X25-1),"         /0",IF(R25/X25&gt;5,"  *  ",(R25/X25-1)))</f>
        <v>-0.16151029170349795</v>
      </c>
    </row>
    <row r="26" spans="1:25" ht="18.75" customHeight="1">
      <c r="A26" s="313" t="s">
        <v>99</v>
      </c>
      <c r="B26" s="311">
        <v>3504</v>
      </c>
      <c r="C26" s="307">
        <v>3450</v>
      </c>
      <c r="D26" s="308">
        <v>0</v>
      </c>
      <c r="E26" s="307">
        <v>0</v>
      </c>
      <c r="F26" s="306">
        <f>SUM(B26:E26)</f>
        <v>6954</v>
      </c>
      <c r="G26" s="310">
        <f>F26/$F$9</f>
        <v>0.013295146908123156</v>
      </c>
      <c r="H26" s="309"/>
      <c r="I26" s="307"/>
      <c r="J26" s="308"/>
      <c r="K26" s="307"/>
      <c r="L26" s="306">
        <f>SUM(H26:K26)</f>
        <v>0</v>
      </c>
      <c r="M26" s="312" t="str">
        <f>IF(ISERROR(F26/L26-1),"         /0",(F26/L26-1))</f>
        <v>         /0</v>
      </c>
      <c r="N26" s="311">
        <v>9760</v>
      </c>
      <c r="O26" s="307">
        <v>9305</v>
      </c>
      <c r="P26" s="308"/>
      <c r="Q26" s="307"/>
      <c r="R26" s="306">
        <f>SUM(N26:Q26)</f>
        <v>19065</v>
      </c>
      <c r="S26" s="310">
        <f>R26/$R$9</f>
        <v>0.01167789230735306</v>
      </c>
      <c r="T26" s="309"/>
      <c r="U26" s="307"/>
      <c r="V26" s="308"/>
      <c r="W26" s="307"/>
      <c r="X26" s="306">
        <f>SUM(T26:W26)</f>
        <v>0</v>
      </c>
      <c r="Y26" s="305" t="str">
        <f>IF(ISERROR(R26/X26-1),"         /0",IF(R26/X26&gt;5,"  *  ",(R26/X26-1)))</f>
        <v>         /0</v>
      </c>
    </row>
    <row r="27" spans="1:25" ht="18.75" customHeight="1">
      <c r="A27" s="313" t="s">
        <v>98</v>
      </c>
      <c r="B27" s="311">
        <v>3140</v>
      </c>
      <c r="C27" s="307">
        <v>3182</v>
      </c>
      <c r="D27" s="308">
        <v>0</v>
      </c>
      <c r="E27" s="307">
        <v>0</v>
      </c>
      <c r="F27" s="306">
        <f>SUM(B27:E27)</f>
        <v>6322</v>
      </c>
      <c r="G27" s="310">
        <f>F27/$F$9</f>
        <v>0.0120868448020067</v>
      </c>
      <c r="H27" s="309">
        <v>3737</v>
      </c>
      <c r="I27" s="307">
        <v>3114</v>
      </c>
      <c r="J27" s="308"/>
      <c r="K27" s="307"/>
      <c r="L27" s="306">
        <f>SUM(H27:K27)</f>
        <v>6851</v>
      </c>
      <c r="M27" s="312">
        <f>IF(ISERROR(F27/L27-1),"         /0",(F27/L27-1))</f>
        <v>-0.07721500510874324</v>
      </c>
      <c r="N27" s="311">
        <v>9674</v>
      </c>
      <c r="O27" s="307">
        <v>9861</v>
      </c>
      <c r="P27" s="308"/>
      <c r="Q27" s="307"/>
      <c r="R27" s="306">
        <f>SUM(N27:Q27)</f>
        <v>19535</v>
      </c>
      <c r="S27" s="310">
        <f>R27/$R$9</f>
        <v>0.011965781601056493</v>
      </c>
      <c r="T27" s="309">
        <v>11064</v>
      </c>
      <c r="U27" s="307">
        <v>10442</v>
      </c>
      <c r="V27" s="308"/>
      <c r="W27" s="307"/>
      <c r="X27" s="306">
        <f>SUM(T27:W27)</f>
        <v>21506</v>
      </c>
      <c r="Y27" s="305">
        <f>IF(ISERROR(R27/X27-1),"         /0",IF(R27/X27&gt;5,"  *  ",(R27/X27-1)))</f>
        <v>-0.09164884218357672</v>
      </c>
    </row>
    <row r="28" spans="1:25" ht="18.75" customHeight="1">
      <c r="A28" s="313" t="s">
        <v>69</v>
      </c>
      <c r="B28" s="311">
        <v>3115</v>
      </c>
      <c r="C28" s="307">
        <v>2839</v>
      </c>
      <c r="D28" s="308">
        <v>0</v>
      </c>
      <c r="E28" s="307">
        <v>0</v>
      </c>
      <c r="F28" s="306">
        <f>SUM(B28:E28)</f>
        <v>5954</v>
      </c>
      <c r="G28" s="310">
        <f>F28/$F$9</f>
        <v>0.011383276487052814</v>
      </c>
      <c r="H28" s="309">
        <v>8402</v>
      </c>
      <c r="I28" s="307">
        <v>7321</v>
      </c>
      <c r="J28" s="308"/>
      <c r="K28" s="307"/>
      <c r="L28" s="306">
        <f>SUM(H28:K28)</f>
        <v>15723</v>
      </c>
      <c r="M28" s="312">
        <f>IF(ISERROR(F28/L28-1),"         /0",(F28/L28-1))</f>
        <v>-0.6213190866882911</v>
      </c>
      <c r="N28" s="311">
        <v>17609</v>
      </c>
      <c r="O28" s="307">
        <v>15339</v>
      </c>
      <c r="P28" s="308"/>
      <c r="Q28" s="307"/>
      <c r="R28" s="306">
        <f>SUM(N28:Q28)</f>
        <v>32948</v>
      </c>
      <c r="S28" s="310">
        <f>R28/$R$9</f>
        <v>0.020181652019022743</v>
      </c>
      <c r="T28" s="309">
        <v>21889</v>
      </c>
      <c r="U28" s="307">
        <v>20584</v>
      </c>
      <c r="V28" s="308"/>
      <c r="W28" s="307"/>
      <c r="X28" s="306">
        <f>SUM(T28:W28)</f>
        <v>42473</v>
      </c>
      <c r="Y28" s="305">
        <f>IF(ISERROR(R28/X28-1),"         /0",IF(R28/X28&gt;5,"  *  ",(R28/X28-1)))</f>
        <v>-0.22426011819273417</v>
      </c>
    </row>
    <row r="29" spans="1:25" ht="18.75" customHeight="1">
      <c r="A29" s="313" t="s">
        <v>97</v>
      </c>
      <c r="B29" s="311">
        <v>2893</v>
      </c>
      <c r="C29" s="307">
        <v>1875</v>
      </c>
      <c r="D29" s="308">
        <v>0</v>
      </c>
      <c r="E29" s="307">
        <v>0</v>
      </c>
      <c r="F29" s="306">
        <f>SUM(B29:E29)</f>
        <v>4768</v>
      </c>
      <c r="G29" s="310">
        <f>F29/$F$9</f>
        <v>0.009115798167663388</v>
      </c>
      <c r="H29" s="309">
        <v>1465</v>
      </c>
      <c r="I29" s="307">
        <v>1212</v>
      </c>
      <c r="J29" s="308"/>
      <c r="K29" s="307"/>
      <c r="L29" s="306">
        <f>SUM(H29:K29)</f>
        <v>2677</v>
      </c>
      <c r="M29" s="312">
        <f>IF(ISERROR(F29/L29-1),"         /0",(F29/L29-1))</f>
        <v>0.7810982443033245</v>
      </c>
      <c r="N29" s="311">
        <v>8869</v>
      </c>
      <c r="O29" s="307">
        <v>7511</v>
      </c>
      <c r="P29" s="308"/>
      <c r="Q29" s="307"/>
      <c r="R29" s="306">
        <f>SUM(N29:Q29)</f>
        <v>16380</v>
      </c>
      <c r="S29" s="310">
        <f>R29/$R$9</f>
        <v>0.010033248150770686</v>
      </c>
      <c r="T29" s="309">
        <v>3971</v>
      </c>
      <c r="U29" s="307">
        <v>3797</v>
      </c>
      <c r="V29" s="308"/>
      <c r="W29" s="307"/>
      <c r="X29" s="306">
        <f>SUM(T29:W29)</f>
        <v>7768</v>
      </c>
      <c r="Y29" s="305">
        <f>IF(ISERROR(R29/X29-1),"         /0",IF(R29/X29&gt;5,"  *  ",(R29/X29-1)))</f>
        <v>1.1086508753861999</v>
      </c>
    </row>
    <row r="30" spans="1:25" ht="18.75" customHeight="1">
      <c r="A30" s="313" t="s">
        <v>96</v>
      </c>
      <c r="B30" s="311">
        <v>2876</v>
      </c>
      <c r="C30" s="307">
        <v>2110</v>
      </c>
      <c r="D30" s="308">
        <v>0</v>
      </c>
      <c r="E30" s="307">
        <v>0</v>
      </c>
      <c r="F30" s="306">
        <f>SUM(B30:E30)</f>
        <v>4986</v>
      </c>
      <c r="G30" s="310">
        <f>F30/$F$9</f>
        <v>0.009532585919456722</v>
      </c>
      <c r="H30" s="309">
        <v>2697</v>
      </c>
      <c r="I30" s="307">
        <v>1931</v>
      </c>
      <c r="J30" s="308"/>
      <c r="K30" s="307"/>
      <c r="L30" s="306">
        <f>SUM(H30:K30)</f>
        <v>4628</v>
      </c>
      <c r="M30" s="312">
        <f>IF(ISERROR(F30/L30-1),"         /0",(F30/L30-1))</f>
        <v>0.07735522904062231</v>
      </c>
      <c r="N30" s="311">
        <v>8464</v>
      </c>
      <c r="O30" s="307">
        <v>6840</v>
      </c>
      <c r="P30" s="308"/>
      <c r="Q30" s="307"/>
      <c r="R30" s="306">
        <f>SUM(N30:Q30)</f>
        <v>15304</v>
      </c>
      <c r="S30" s="310">
        <f>R30/$R$9</f>
        <v>0.009374165427313466</v>
      </c>
      <c r="T30" s="309">
        <v>7539</v>
      </c>
      <c r="U30" s="307">
        <v>6301</v>
      </c>
      <c r="V30" s="308"/>
      <c r="W30" s="307"/>
      <c r="X30" s="306">
        <f>SUM(T30:W30)</f>
        <v>13840</v>
      </c>
      <c r="Y30" s="305">
        <f>IF(ISERROR(R30/X30-1),"         /0",IF(R30/X30&gt;5,"  *  ",(R30/X30-1)))</f>
        <v>0.10578034682080917</v>
      </c>
    </row>
    <row r="31" spans="1:25" ht="18.75" customHeight="1">
      <c r="A31" s="313" t="s">
        <v>95</v>
      </c>
      <c r="B31" s="311">
        <v>2749</v>
      </c>
      <c r="C31" s="307">
        <v>2569</v>
      </c>
      <c r="D31" s="308">
        <v>0</v>
      </c>
      <c r="E31" s="307">
        <v>0</v>
      </c>
      <c r="F31" s="306">
        <f>SUM(B31:E31)</f>
        <v>5318</v>
      </c>
      <c r="G31" s="310">
        <f>F31/$F$9</f>
        <v>0.010167326899252076</v>
      </c>
      <c r="H31" s="309"/>
      <c r="I31" s="307"/>
      <c r="J31" s="308"/>
      <c r="K31" s="307"/>
      <c r="L31" s="306">
        <f>SUM(H31:K31)</f>
        <v>0</v>
      </c>
      <c r="M31" s="312" t="str">
        <f>IF(ISERROR(F31/L31-1),"         /0",(F31/L31-1))</f>
        <v>         /0</v>
      </c>
      <c r="N31" s="311">
        <v>8430</v>
      </c>
      <c r="O31" s="307">
        <v>7981</v>
      </c>
      <c r="P31" s="308"/>
      <c r="Q31" s="307"/>
      <c r="R31" s="306">
        <f>SUM(N31:Q31)</f>
        <v>16411</v>
      </c>
      <c r="S31" s="310">
        <f>R31/$R$9</f>
        <v>0.010052236593546869</v>
      </c>
      <c r="T31" s="309"/>
      <c r="U31" s="307"/>
      <c r="V31" s="308"/>
      <c r="W31" s="307"/>
      <c r="X31" s="306">
        <f>SUM(T31:W31)</f>
        <v>0</v>
      </c>
      <c r="Y31" s="305" t="str">
        <f>IF(ISERROR(R31/X31-1),"         /0",IF(R31/X31&gt;5,"  *  ",(R31/X31-1)))</f>
        <v>         /0</v>
      </c>
    </row>
    <row r="32" spans="1:25" ht="18.75" customHeight="1">
      <c r="A32" s="313" t="s">
        <v>94</v>
      </c>
      <c r="B32" s="311">
        <v>2617</v>
      </c>
      <c r="C32" s="307">
        <v>2735</v>
      </c>
      <c r="D32" s="308">
        <v>0</v>
      </c>
      <c r="E32" s="307">
        <v>0</v>
      </c>
      <c r="F32" s="306">
        <f>SUM(B32:E32)</f>
        <v>5352</v>
      </c>
      <c r="G32" s="310">
        <f>F32/$F$9</f>
        <v>0.010232330493568469</v>
      </c>
      <c r="H32" s="309"/>
      <c r="I32" s="307"/>
      <c r="J32" s="308"/>
      <c r="K32" s="307"/>
      <c r="L32" s="306">
        <f>SUM(H32:K32)</f>
        <v>0</v>
      </c>
      <c r="M32" s="312" t="str">
        <f>IF(ISERROR(F32/L32-1),"         /0",(F32/L32-1))</f>
        <v>         /0</v>
      </c>
      <c r="N32" s="311">
        <v>8218</v>
      </c>
      <c r="O32" s="307">
        <v>7705</v>
      </c>
      <c r="P32" s="308"/>
      <c r="Q32" s="307"/>
      <c r="R32" s="306">
        <f>SUM(N32:Q32)</f>
        <v>15923</v>
      </c>
      <c r="S32" s="310">
        <f>R32/$R$9</f>
        <v>0.009753321752425008</v>
      </c>
      <c r="T32" s="309"/>
      <c r="U32" s="307"/>
      <c r="V32" s="308"/>
      <c r="W32" s="307"/>
      <c r="X32" s="306">
        <f>SUM(T32:W32)</f>
        <v>0</v>
      </c>
      <c r="Y32" s="305" t="str">
        <f>IF(ISERROR(R32/X32-1),"         /0",IF(R32/X32&gt;5,"  *  ",(R32/X32-1)))</f>
        <v>         /0</v>
      </c>
    </row>
    <row r="33" spans="1:25" ht="18.75" customHeight="1">
      <c r="A33" s="313" t="s">
        <v>93</v>
      </c>
      <c r="B33" s="311">
        <v>2206</v>
      </c>
      <c r="C33" s="307">
        <v>1853</v>
      </c>
      <c r="D33" s="308">
        <v>0</v>
      </c>
      <c r="E33" s="307">
        <v>0</v>
      </c>
      <c r="F33" s="306">
        <f>SUM(B33:E33)</f>
        <v>4059</v>
      </c>
      <c r="G33" s="310">
        <f>F33/$F$9</f>
        <v>0.007760282039124516</v>
      </c>
      <c r="H33" s="309">
        <v>2503</v>
      </c>
      <c r="I33" s="307">
        <v>2158</v>
      </c>
      <c r="J33" s="308"/>
      <c r="K33" s="307"/>
      <c r="L33" s="306">
        <f>SUM(H33:K33)</f>
        <v>4661</v>
      </c>
      <c r="M33" s="312">
        <f>IF(ISERROR(F33/L33-1),"         /0",(F33/L33-1))</f>
        <v>-0.12915683329757566</v>
      </c>
      <c r="N33" s="311">
        <v>6671</v>
      </c>
      <c r="O33" s="307">
        <v>5351</v>
      </c>
      <c r="P33" s="308"/>
      <c r="Q33" s="307"/>
      <c r="R33" s="306">
        <f>SUM(N33:Q33)</f>
        <v>12022</v>
      </c>
      <c r="S33" s="310">
        <f>R33/$R$9</f>
        <v>0.0073638406146865195</v>
      </c>
      <c r="T33" s="309">
        <v>8402</v>
      </c>
      <c r="U33" s="307">
        <v>7916</v>
      </c>
      <c r="V33" s="308">
        <v>0</v>
      </c>
      <c r="W33" s="307">
        <v>37</v>
      </c>
      <c r="X33" s="306">
        <f>SUM(T33:W33)</f>
        <v>16355</v>
      </c>
      <c r="Y33" s="305">
        <f>IF(ISERROR(R33/X33-1),"         /0",IF(R33/X33&gt;5,"  *  ",(R33/X33-1)))</f>
        <v>-0.26493427086517884</v>
      </c>
    </row>
    <row r="34" spans="1:25" ht="18.75" customHeight="1">
      <c r="A34" s="313" t="s">
        <v>92</v>
      </c>
      <c r="B34" s="311">
        <v>480</v>
      </c>
      <c r="C34" s="307">
        <v>469</v>
      </c>
      <c r="D34" s="308">
        <v>0</v>
      </c>
      <c r="E34" s="307">
        <v>0</v>
      </c>
      <c r="F34" s="306">
        <f>SUM(B34:E34)</f>
        <v>949</v>
      </c>
      <c r="G34" s="310">
        <f>F34/$F$9</f>
        <v>0.001814365029595754</v>
      </c>
      <c r="H34" s="309">
        <v>144</v>
      </c>
      <c r="I34" s="307">
        <v>121</v>
      </c>
      <c r="J34" s="308"/>
      <c r="K34" s="307"/>
      <c r="L34" s="306">
        <f>SUM(H34:K34)</f>
        <v>265</v>
      </c>
      <c r="M34" s="312">
        <f>IF(ISERROR(F34/L34-1),"         /0",(F34/L34-1))</f>
        <v>2.581132075471698</v>
      </c>
      <c r="N34" s="311">
        <v>1773</v>
      </c>
      <c r="O34" s="307">
        <v>1606</v>
      </c>
      <c r="P34" s="308"/>
      <c r="Q34" s="307"/>
      <c r="R34" s="306">
        <f>SUM(N34:Q34)</f>
        <v>3379</v>
      </c>
      <c r="S34" s="310">
        <f>R34/$R$9</f>
        <v>0.0020697402626040384</v>
      </c>
      <c r="T34" s="309">
        <v>987</v>
      </c>
      <c r="U34" s="307">
        <v>762</v>
      </c>
      <c r="V34" s="308"/>
      <c r="W34" s="307"/>
      <c r="X34" s="306">
        <f>SUM(T34:W34)</f>
        <v>1749</v>
      </c>
      <c r="Y34" s="305">
        <f>IF(ISERROR(R34/X34-1),"         /0",IF(R34/X34&gt;5,"  *  ",(R34/X34-1)))</f>
        <v>0.931961120640366</v>
      </c>
    </row>
    <row r="35" spans="1:25" ht="18.75" customHeight="1">
      <c r="A35" s="313" t="s">
        <v>91</v>
      </c>
      <c r="B35" s="311">
        <v>257</v>
      </c>
      <c r="C35" s="307">
        <v>278</v>
      </c>
      <c r="D35" s="308">
        <v>0</v>
      </c>
      <c r="E35" s="307">
        <v>0</v>
      </c>
      <c r="F35" s="306">
        <f>SUM(B35:E35)</f>
        <v>535</v>
      </c>
      <c r="G35" s="310">
        <f>F35/$F$9</f>
        <v>0.0010228506752726328</v>
      </c>
      <c r="H35" s="309">
        <v>510</v>
      </c>
      <c r="I35" s="307">
        <v>308</v>
      </c>
      <c r="J35" s="308">
        <v>0</v>
      </c>
      <c r="K35" s="307">
        <v>0</v>
      </c>
      <c r="L35" s="306">
        <f>SUM(H35:K35)</f>
        <v>818</v>
      </c>
      <c r="M35" s="312">
        <f>IF(ISERROR(F35/L35-1),"         /0",(F35/L35-1))</f>
        <v>-0.34596577017114916</v>
      </c>
      <c r="N35" s="311">
        <v>1316</v>
      </c>
      <c r="O35" s="307">
        <v>1609</v>
      </c>
      <c r="P35" s="308">
        <v>0</v>
      </c>
      <c r="Q35" s="307">
        <v>0</v>
      </c>
      <c r="R35" s="306">
        <f>SUM(N35:Q35)</f>
        <v>2925</v>
      </c>
      <c r="S35" s="310">
        <f>R35/$R$9</f>
        <v>0.0017916514554947654</v>
      </c>
      <c r="T35" s="309">
        <v>1760</v>
      </c>
      <c r="U35" s="307">
        <v>1938</v>
      </c>
      <c r="V35" s="308">
        <v>0</v>
      </c>
      <c r="W35" s="307">
        <v>0</v>
      </c>
      <c r="X35" s="306">
        <f>SUM(T35:W35)</f>
        <v>3698</v>
      </c>
      <c r="Y35" s="305">
        <f>IF(ISERROR(R35/X35-1),"         /0",IF(R35/X35&gt;5,"  *  ",(R35/X35-1)))</f>
        <v>-0.20903190914007574</v>
      </c>
    </row>
    <row r="36" spans="1:25" ht="18.75" customHeight="1">
      <c r="A36" s="313" t="s">
        <v>90</v>
      </c>
      <c r="B36" s="311">
        <v>210</v>
      </c>
      <c r="C36" s="307">
        <v>209</v>
      </c>
      <c r="D36" s="308">
        <v>0</v>
      </c>
      <c r="E36" s="307">
        <v>0</v>
      </c>
      <c r="F36" s="306">
        <f>SUM(B36:E36)</f>
        <v>419</v>
      </c>
      <c r="G36" s="310">
        <f>F36/$F$9</f>
        <v>0.0008010737064284731</v>
      </c>
      <c r="H36" s="309"/>
      <c r="I36" s="307"/>
      <c r="J36" s="308">
        <v>147</v>
      </c>
      <c r="K36" s="307">
        <v>170</v>
      </c>
      <c r="L36" s="306">
        <f>SUM(H36:K36)</f>
        <v>317</v>
      </c>
      <c r="M36" s="312">
        <f>IF(ISERROR(F36/L36-1),"         /0",(F36/L36-1))</f>
        <v>0.3217665615141956</v>
      </c>
      <c r="N36" s="311">
        <v>385</v>
      </c>
      <c r="O36" s="307">
        <v>381</v>
      </c>
      <c r="P36" s="308"/>
      <c r="Q36" s="307"/>
      <c r="R36" s="306">
        <f>SUM(N36:Q36)</f>
        <v>766</v>
      </c>
      <c r="S36" s="310">
        <f>R36/$R$9</f>
        <v>0.00046919829569538126</v>
      </c>
      <c r="T36" s="309"/>
      <c r="U36" s="307"/>
      <c r="V36" s="308">
        <v>511</v>
      </c>
      <c r="W36" s="307">
        <v>466</v>
      </c>
      <c r="X36" s="306">
        <f>SUM(T36:W36)</f>
        <v>977</v>
      </c>
      <c r="Y36" s="305">
        <f>IF(ISERROR(R36/X36-1),"         /0",IF(R36/X36&gt;5,"  *  ",(R36/X36-1)))</f>
        <v>-0.21596724667349032</v>
      </c>
    </row>
    <row r="37" spans="1:25" ht="18.75" customHeight="1" thickBot="1">
      <c r="A37" s="304" t="s">
        <v>41</v>
      </c>
      <c r="B37" s="302">
        <v>0</v>
      </c>
      <c r="C37" s="298">
        <v>0</v>
      </c>
      <c r="D37" s="299">
        <v>94</v>
      </c>
      <c r="E37" s="298">
        <v>125</v>
      </c>
      <c r="F37" s="297">
        <f>SUM(B37:E37)</f>
        <v>219</v>
      </c>
      <c r="G37" s="301">
        <f>F37/$F$9</f>
        <v>0.0004186996222144048</v>
      </c>
      <c r="H37" s="300">
        <v>15526</v>
      </c>
      <c r="I37" s="298">
        <v>9582</v>
      </c>
      <c r="J37" s="299">
        <v>175</v>
      </c>
      <c r="K37" s="298">
        <v>84</v>
      </c>
      <c r="L37" s="297">
        <f>SUM(H37:K37)</f>
        <v>25367</v>
      </c>
      <c r="M37" s="303">
        <f>IF(ISERROR(F37/L37-1),"         /0",(F37/L37-1))</f>
        <v>-0.9913667363109552</v>
      </c>
      <c r="N37" s="302">
        <v>0</v>
      </c>
      <c r="O37" s="298">
        <v>0</v>
      </c>
      <c r="P37" s="299">
        <v>2189</v>
      </c>
      <c r="Q37" s="298">
        <v>2272</v>
      </c>
      <c r="R37" s="297">
        <f>SUM(N37:Q37)</f>
        <v>4461</v>
      </c>
      <c r="S37" s="301">
        <f>R37/$R$9</f>
        <v>0.0027324981685340676</v>
      </c>
      <c r="T37" s="300">
        <v>51732</v>
      </c>
      <c r="U37" s="298">
        <v>28411</v>
      </c>
      <c r="V37" s="299">
        <v>792</v>
      </c>
      <c r="W37" s="298">
        <v>432</v>
      </c>
      <c r="X37" s="297">
        <f>SUM(T37:W37)</f>
        <v>81367</v>
      </c>
      <c r="Y37" s="296">
        <f>IF(ISERROR(R37/X37-1),"         /0",IF(R37/X37&gt;5,"  *  ",(R37/X37-1)))</f>
        <v>-0.9451743335750366</v>
      </c>
    </row>
    <row r="38" ht="16.5" thickTop="1">
      <c r="A38" s="295" t="s">
        <v>89</v>
      </c>
    </row>
    <row r="39" ht="15.75">
      <c r="A39" s="295" t="s">
        <v>88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38:Y65536 M38:M65536 Y3 M3 M5:M8 Y5:Y8">
    <cfRule type="cellIs" priority="3" dxfId="48" operator="lessThan" stopIfTrue="1">
      <formula>0</formula>
    </cfRule>
  </conditionalFormatting>
  <conditionalFormatting sqref="M9:M37 Y9:Y37">
    <cfRule type="cellIs" priority="4" dxfId="48" operator="lessThan" stopIfTrue="1">
      <formula>0</formula>
    </cfRule>
    <cfRule type="cellIs" priority="5" dxfId="50" operator="greaterThanOrEqual" stopIfTrue="1">
      <formula>0</formula>
    </cfRule>
  </conditionalFormatting>
  <conditionalFormatting sqref="G6:G8">
    <cfRule type="cellIs" priority="2" dxfId="48" operator="lessThan" stopIfTrue="1">
      <formula>0</formula>
    </cfRule>
  </conditionalFormatting>
  <conditionalFormatting sqref="S6:S8">
    <cfRule type="cellIs" priority="1" dxfId="48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</sheetPr>
  <dimension ref="A1:Y49"/>
  <sheetViews>
    <sheetView showGridLines="0" zoomScale="80" zoomScaleNormal="80" zoomScalePageLayoutView="0" workbookViewId="0" topLeftCell="A1">
      <selection activeCell="Q16" sqref="Q16"/>
    </sheetView>
  </sheetViews>
  <sheetFormatPr defaultColWidth="8.00390625" defaultRowHeight="15"/>
  <cols>
    <col min="1" max="1" width="24.8515625" style="294" customWidth="1"/>
    <col min="2" max="2" width="9.140625" style="294" customWidth="1"/>
    <col min="3" max="3" width="10.7109375" style="294" customWidth="1"/>
    <col min="4" max="4" width="8.57421875" style="294" bestFit="1" customWidth="1"/>
    <col min="5" max="5" width="10.57421875" style="294" bestFit="1" customWidth="1"/>
    <col min="6" max="6" width="10.140625" style="294" customWidth="1"/>
    <col min="7" max="7" width="11.28125" style="294" bestFit="1" customWidth="1"/>
    <col min="8" max="8" width="10.00390625" style="294" customWidth="1"/>
    <col min="9" max="9" width="10.421875" style="294" bestFit="1" customWidth="1"/>
    <col min="10" max="10" width="9.00390625" style="294" bestFit="1" customWidth="1"/>
    <col min="11" max="11" width="10.57421875" style="294" bestFit="1" customWidth="1"/>
    <col min="12" max="12" width="9.421875" style="294" customWidth="1"/>
    <col min="13" max="13" width="9.57421875" style="294" customWidth="1"/>
    <col min="14" max="15" width="12.421875" style="294" bestFit="1" customWidth="1"/>
    <col min="16" max="16" width="9.421875" style="294" customWidth="1"/>
    <col min="17" max="17" width="10.57421875" style="294" bestFit="1" customWidth="1"/>
    <col min="18" max="18" width="10.421875" style="294" bestFit="1" customWidth="1"/>
    <col min="19" max="19" width="11.28125" style="294" bestFit="1" customWidth="1"/>
    <col min="20" max="20" width="9.7109375" style="294" customWidth="1"/>
    <col min="21" max="21" width="10.28125" style="294" customWidth="1"/>
    <col min="22" max="22" width="9.421875" style="294" customWidth="1"/>
    <col min="23" max="23" width="10.28125" style="294" customWidth="1"/>
    <col min="24" max="24" width="10.57421875" style="294" customWidth="1"/>
    <col min="25" max="25" width="9.8515625" style="294" bestFit="1" customWidth="1"/>
    <col min="26" max="16384" width="8.00390625" style="294" customWidth="1"/>
  </cols>
  <sheetData>
    <row r="1" spans="24:25" ht="18.75" thickBot="1">
      <c r="X1" s="376" t="s">
        <v>32</v>
      </c>
      <c r="Y1" s="375"/>
    </row>
    <row r="2" ht="5.25" customHeight="1" thickBot="1"/>
    <row r="3" spans="1:25" ht="24.75" customHeight="1" thickTop="1">
      <c r="A3" s="374" t="s">
        <v>132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2"/>
    </row>
    <row r="4" spans="1:25" ht="21" customHeight="1" thickBot="1">
      <c r="A4" s="394" t="s">
        <v>117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93"/>
      <c r="S4" s="393"/>
      <c r="T4" s="393"/>
      <c r="U4" s="393"/>
      <c r="V4" s="393"/>
      <c r="W4" s="393"/>
      <c r="X4" s="393"/>
      <c r="Y4" s="392"/>
    </row>
    <row r="5" spans="1:25" s="362" customFormat="1" ht="19.5" customHeight="1" thickBot="1" thickTop="1">
      <c r="A5" s="391" t="s">
        <v>116</v>
      </c>
      <c r="B5" s="367" t="s">
        <v>76</v>
      </c>
      <c r="C5" s="364"/>
      <c r="D5" s="364"/>
      <c r="E5" s="364"/>
      <c r="F5" s="364"/>
      <c r="G5" s="364"/>
      <c r="H5" s="364"/>
      <c r="I5" s="364"/>
      <c r="J5" s="366"/>
      <c r="K5" s="366"/>
      <c r="L5" s="366"/>
      <c r="M5" s="363"/>
      <c r="N5" s="365" t="s">
        <v>75</v>
      </c>
      <c r="O5" s="364"/>
      <c r="P5" s="364"/>
      <c r="Q5" s="364"/>
      <c r="R5" s="364"/>
      <c r="S5" s="364"/>
      <c r="T5" s="364"/>
      <c r="U5" s="364"/>
      <c r="V5" s="364"/>
      <c r="W5" s="364"/>
      <c r="X5" s="364"/>
      <c r="Y5" s="363"/>
    </row>
    <row r="6" spans="1:25" s="352" customFormat="1" ht="26.25" customHeight="1" thickBot="1">
      <c r="A6" s="390"/>
      <c r="B6" s="360" t="s">
        <v>74</v>
      </c>
      <c r="C6" s="357"/>
      <c r="D6" s="357"/>
      <c r="E6" s="357"/>
      <c r="F6" s="359"/>
      <c r="G6" s="353" t="s">
        <v>72</v>
      </c>
      <c r="H6" s="360" t="s">
        <v>73</v>
      </c>
      <c r="I6" s="357"/>
      <c r="J6" s="357"/>
      <c r="K6" s="357"/>
      <c r="L6" s="359"/>
      <c r="M6" s="353" t="s">
        <v>71</v>
      </c>
      <c r="N6" s="358" t="s">
        <v>115</v>
      </c>
      <c r="O6" s="357"/>
      <c r="P6" s="357"/>
      <c r="Q6" s="357"/>
      <c r="R6" s="357"/>
      <c r="S6" s="353" t="s">
        <v>72</v>
      </c>
      <c r="T6" s="356" t="s">
        <v>114</v>
      </c>
      <c r="U6" s="355"/>
      <c r="V6" s="355"/>
      <c r="W6" s="355"/>
      <c r="X6" s="354"/>
      <c r="Y6" s="353" t="s">
        <v>71</v>
      </c>
    </row>
    <row r="7" spans="1:25" s="334" customFormat="1" ht="26.25" customHeight="1">
      <c r="A7" s="389"/>
      <c r="B7" s="350" t="s">
        <v>26</v>
      </c>
      <c r="C7" s="348"/>
      <c r="D7" s="345" t="s">
        <v>25</v>
      </c>
      <c r="E7" s="346"/>
      <c r="F7" s="343" t="s">
        <v>21</v>
      </c>
      <c r="G7" s="342"/>
      <c r="H7" s="350" t="s">
        <v>26</v>
      </c>
      <c r="I7" s="348"/>
      <c r="J7" s="345" t="s">
        <v>25</v>
      </c>
      <c r="K7" s="346"/>
      <c r="L7" s="343" t="s">
        <v>21</v>
      </c>
      <c r="M7" s="342"/>
      <c r="N7" s="348" t="s">
        <v>26</v>
      </c>
      <c r="O7" s="348"/>
      <c r="P7" s="349" t="s">
        <v>25</v>
      </c>
      <c r="Q7" s="348"/>
      <c r="R7" s="343" t="s">
        <v>21</v>
      </c>
      <c r="S7" s="342"/>
      <c r="T7" s="347" t="s">
        <v>26</v>
      </c>
      <c r="U7" s="346"/>
      <c r="V7" s="345" t="s">
        <v>25</v>
      </c>
      <c r="W7" s="344"/>
      <c r="X7" s="343" t="s">
        <v>21</v>
      </c>
      <c r="Y7" s="342"/>
    </row>
    <row r="8" spans="1:25" s="334" customFormat="1" ht="15.75" thickBot="1">
      <c r="A8" s="388"/>
      <c r="B8" s="339" t="s">
        <v>39</v>
      </c>
      <c r="C8" s="337" t="s">
        <v>38</v>
      </c>
      <c r="D8" s="338" t="s">
        <v>39</v>
      </c>
      <c r="E8" s="337" t="s">
        <v>38</v>
      </c>
      <c r="F8" s="336"/>
      <c r="G8" s="335"/>
      <c r="H8" s="339" t="s">
        <v>39</v>
      </c>
      <c r="I8" s="337" t="s">
        <v>38</v>
      </c>
      <c r="J8" s="338" t="s">
        <v>39</v>
      </c>
      <c r="K8" s="337" t="s">
        <v>38</v>
      </c>
      <c r="L8" s="336"/>
      <c r="M8" s="335"/>
      <c r="N8" s="339" t="s">
        <v>39</v>
      </c>
      <c r="O8" s="337" t="s">
        <v>38</v>
      </c>
      <c r="P8" s="338" t="s">
        <v>39</v>
      </c>
      <c r="Q8" s="337" t="s">
        <v>38</v>
      </c>
      <c r="R8" s="336"/>
      <c r="S8" s="335"/>
      <c r="T8" s="339" t="s">
        <v>39</v>
      </c>
      <c r="U8" s="337" t="s">
        <v>38</v>
      </c>
      <c r="V8" s="338" t="s">
        <v>39</v>
      </c>
      <c r="W8" s="337" t="s">
        <v>38</v>
      </c>
      <c r="X8" s="336"/>
      <c r="Y8" s="335"/>
    </row>
    <row r="9" spans="1:25" s="377" customFormat="1" ht="18" customHeight="1" thickBot="1" thickTop="1">
      <c r="A9" s="387" t="s">
        <v>28</v>
      </c>
      <c r="B9" s="386">
        <f>SUM(B10:B46)</f>
        <v>23604.10800000001</v>
      </c>
      <c r="C9" s="380">
        <f>SUM(C10:C46)</f>
        <v>16351.457</v>
      </c>
      <c r="D9" s="381">
        <f>SUM(D10:D46)</f>
        <v>2848.476</v>
      </c>
      <c r="E9" s="380">
        <f>SUM(E10:E46)</f>
        <v>1721.461</v>
      </c>
      <c r="F9" s="379">
        <f>SUM(B9:E9)</f>
        <v>44525.502000000015</v>
      </c>
      <c r="G9" s="383">
        <f>F9/$F$9</f>
        <v>1</v>
      </c>
      <c r="H9" s="382">
        <f>SUM(H10:H46)</f>
        <v>25469.948000000008</v>
      </c>
      <c r="I9" s="380">
        <f>SUM(I10:I46)</f>
        <v>17712.388999999996</v>
      </c>
      <c r="J9" s="381">
        <f>SUM(J10:J46)</f>
        <v>3033.316</v>
      </c>
      <c r="K9" s="380">
        <f>SUM(K10:K46)</f>
        <v>1441.5770000000002</v>
      </c>
      <c r="L9" s="379">
        <f>SUM(H9:K9)</f>
        <v>47657.229999999996</v>
      </c>
      <c r="M9" s="385">
        <f>IF(ISERROR(F9/L9-1),"         /0",(F9/L9-1))</f>
        <v>-0.06571359686662404</v>
      </c>
      <c r="N9" s="384">
        <f>SUM(N10:N46)</f>
        <v>70987.846</v>
      </c>
      <c r="O9" s="380">
        <f>SUM(O10:O46)</f>
        <v>45799.36199999998</v>
      </c>
      <c r="P9" s="381">
        <f>SUM(P10:P46)</f>
        <v>11241.821000000002</v>
      </c>
      <c r="Q9" s="380">
        <f>SUM(Q10:Q46)</f>
        <v>6113.891999999999</v>
      </c>
      <c r="R9" s="379">
        <f>SUM(N9:Q9)</f>
        <v>134142.92099999997</v>
      </c>
      <c r="S9" s="383">
        <f>R9/$R$9</f>
        <v>1</v>
      </c>
      <c r="T9" s="382">
        <f>SUM(T10:T46)</f>
        <v>76282.95500000002</v>
      </c>
      <c r="U9" s="380">
        <f>SUM(U10:U46)</f>
        <v>46642.645</v>
      </c>
      <c r="V9" s="381">
        <f>SUM(V10:V46)</f>
        <v>6094.537</v>
      </c>
      <c r="W9" s="380">
        <f>SUM(W10:W46)</f>
        <v>3034.472</v>
      </c>
      <c r="X9" s="379">
        <f>SUM(T9:W9)</f>
        <v>132054.609</v>
      </c>
      <c r="Y9" s="378">
        <f>IF(ISERROR(R9/X9-1),"         /0",(R9/X9-1))</f>
        <v>0.01581400312956882</v>
      </c>
    </row>
    <row r="10" spans="1:25" ht="18.75" customHeight="1" thickTop="1">
      <c r="A10" s="322" t="s">
        <v>131</v>
      </c>
      <c r="B10" s="320">
        <v>5100.952</v>
      </c>
      <c r="C10" s="316">
        <v>2176.4210000000003</v>
      </c>
      <c r="D10" s="317">
        <v>0</v>
      </c>
      <c r="E10" s="316">
        <v>99.098</v>
      </c>
      <c r="F10" s="315">
        <f>SUM(B10:E10)</f>
        <v>7376.4710000000005</v>
      </c>
      <c r="G10" s="319">
        <f>F10/$F$9</f>
        <v>0.16566845220521034</v>
      </c>
      <c r="H10" s="318">
        <v>1767.114</v>
      </c>
      <c r="I10" s="316">
        <v>556.803</v>
      </c>
      <c r="J10" s="317"/>
      <c r="K10" s="316">
        <v>214.68400000000003</v>
      </c>
      <c r="L10" s="315">
        <f>SUM(H10:K10)</f>
        <v>2538.601</v>
      </c>
      <c r="M10" s="321">
        <f>IF(ISERROR(F10/L10-1),"         /0",(F10/L10-1))</f>
        <v>1.9057228764977245</v>
      </c>
      <c r="N10" s="320">
        <v>13078.173999999999</v>
      </c>
      <c r="O10" s="316">
        <v>4720.607</v>
      </c>
      <c r="P10" s="317"/>
      <c r="Q10" s="316">
        <v>507.385</v>
      </c>
      <c r="R10" s="315">
        <f>SUM(N10:Q10)</f>
        <v>18306.165999999997</v>
      </c>
      <c r="S10" s="319">
        <f>R10/$R$9</f>
        <v>0.13646762619698732</v>
      </c>
      <c r="T10" s="318">
        <v>8490.648</v>
      </c>
      <c r="U10" s="316">
        <v>2612.868</v>
      </c>
      <c r="V10" s="317">
        <v>56.257</v>
      </c>
      <c r="W10" s="316">
        <v>607.808</v>
      </c>
      <c r="X10" s="315">
        <f>SUM(T10:W10)</f>
        <v>11767.580999999998</v>
      </c>
      <c r="Y10" s="314">
        <f>IF(ISERROR(R10/X10-1),"         /0",IF(R10/X10&gt;5,"  *  ",(R10/X10-1)))</f>
        <v>0.5556439339571999</v>
      </c>
    </row>
    <row r="11" spans="1:25" ht="18.75" customHeight="1">
      <c r="A11" s="313" t="s">
        <v>83</v>
      </c>
      <c r="B11" s="311">
        <v>3680.832</v>
      </c>
      <c r="C11" s="307">
        <v>4084.078000000001</v>
      </c>
      <c r="D11" s="308">
        <v>0</v>
      </c>
      <c r="E11" s="307">
        <v>0</v>
      </c>
      <c r="F11" s="306">
        <f>SUM(B11:E11)</f>
        <v>7764.910000000001</v>
      </c>
      <c r="G11" s="310">
        <f>F11/$F$9</f>
        <v>0.17439241897822955</v>
      </c>
      <c r="H11" s="309">
        <v>5632.6630000000005</v>
      </c>
      <c r="I11" s="307">
        <v>5951.191000000001</v>
      </c>
      <c r="J11" s="308"/>
      <c r="K11" s="307"/>
      <c r="L11" s="306">
        <f>SUM(H11:K11)</f>
        <v>11583.854000000001</v>
      </c>
      <c r="M11" s="312">
        <f>IF(ISERROR(F11/L11-1),"         /0",(F11/L11-1))</f>
        <v>-0.3296781882782708</v>
      </c>
      <c r="N11" s="311">
        <v>12451.488</v>
      </c>
      <c r="O11" s="307">
        <v>12256.431999999999</v>
      </c>
      <c r="P11" s="308"/>
      <c r="Q11" s="307"/>
      <c r="R11" s="306">
        <f>SUM(N11:Q11)</f>
        <v>24707.92</v>
      </c>
      <c r="S11" s="310">
        <f>R11/$R$9</f>
        <v>0.18419100922962608</v>
      </c>
      <c r="T11" s="309">
        <v>16997.033000000003</v>
      </c>
      <c r="U11" s="307">
        <v>14983.986999999996</v>
      </c>
      <c r="V11" s="308"/>
      <c r="W11" s="307"/>
      <c r="X11" s="306">
        <f>SUM(T11:W11)</f>
        <v>31981.019999999997</v>
      </c>
      <c r="Y11" s="305">
        <f>IF(ISERROR(R11/X11-1),"         /0",IF(R11/X11&gt;5,"  *  ",(R11/X11-1)))</f>
        <v>-0.22741926305039672</v>
      </c>
    </row>
    <row r="12" spans="1:25" ht="18.75" customHeight="1">
      <c r="A12" s="313" t="s">
        <v>130</v>
      </c>
      <c r="B12" s="311">
        <v>0</v>
      </c>
      <c r="C12" s="307">
        <v>0</v>
      </c>
      <c r="D12" s="308">
        <v>930.205</v>
      </c>
      <c r="E12" s="307">
        <v>1097.941</v>
      </c>
      <c r="F12" s="306">
        <f>SUM(B12:E12)</f>
        <v>2028.1460000000002</v>
      </c>
      <c r="G12" s="310">
        <f>F12/$F$9</f>
        <v>0.045550210753379027</v>
      </c>
      <c r="H12" s="309"/>
      <c r="I12" s="307"/>
      <c r="J12" s="308"/>
      <c r="K12" s="307"/>
      <c r="L12" s="306">
        <f>SUM(H12:K12)</f>
        <v>0</v>
      </c>
      <c r="M12" s="312" t="str">
        <f>IF(ISERROR(F12/L12-1),"         /0",(F12/L12-1))</f>
        <v>         /0</v>
      </c>
      <c r="N12" s="311"/>
      <c r="O12" s="307"/>
      <c r="P12" s="308">
        <v>3254.4030000000002</v>
      </c>
      <c r="Q12" s="307">
        <v>3231.9619999999995</v>
      </c>
      <c r="R12" s="306">
        <f>SUM(N12:Q12)</f>
        <v>6486.365</v>
      </c>
      <c r="S12" s="310">
        <f>R12/$R$9</f>
        <v>0.04835413566102382</v>
      </c>
      <c r="T12" s="309"/>
      <c r="U12" s="307"/>
      <c r="V12" s="308"/>
      <c r="W12" s="307"/>
      <c r="X12" s="306">
        <f>SUM(T12:W12)</f>
        <v>0</v>
      </c>
      <c r="Y12" s="305" t="str">
        <f>IF(ISERROR(R12/X12-1),"         /0",IF(R12/X12&gt;5,"  *  ",(R12/X12-1)))</f>
        <v>         /0</v>
      </c>
    </row>
    <row r="13" spans="1:25" ht="18.75" customHeight="1">
      <c r="A13" s="313" t="s">
        <v>129</v>
      </c>
      <c r="B13" s="311">
        <v>2820.974</v>
      </c>
      <c r="C13" s="307">
        <v>2354.7519999999995</v>
      </c>
      <c r="D13" s="308">
        <v>0</v>
      </c>
      <c r="E13" s="307">
        <v>0</v>
      </c>
      <c r="F13" s="306">
        <f>SUM(B13:E13)</f>
        <v>5175.726</v>
      </c>
      <c r="G13" s="310">
        <f>F13/$F$9</f>
        <v>0.11624183372486172</v>
      </c>
      <c r="H13" s="309">
        <v>3625.732</v>
      </c>
      <c r="I13" s="307">
        <v>2528.1</v>
      </c>
      <c r="J13" s="308"/>
      <c r="K13" s="307"/>
      <c r="L13" s="306">
        <f>SUM(H13:K13)</f>
        <v>6153.832</v>
      </c>
      <c r="M13" s="312">
        <f>IF(ISERROR(F13/L13-1),"         /0",(F13/L13-1))</f>
        <v>-0.15894259056795845</v>
      </c>
      <c r="N13" s="311">
        <v>9405.457999999999</v>
      </c>
      <c r="O13" s="307">
        <v>6747.972</v>
      </c>
      <c r="P13" s="308"/>
      <c r="Q13" s="307"/>
      <c r="R13" s="306">
        <f>SUM(N13:Q13)</f>
        <v>16153.429999999998</v>
      </c>
      <c r="S13" s="310">
        <f>R13/$R$9</f>
        <v>0.12041954863946941</v>
      </c>
      <c r="T13" s="309">
        <v>9722.279</v>
      </c>
      <c r="U13" s="307">
        <v>6436.597</v>
      </c>
      <c r="V13" s="308"/>
      <c r="W13" s="307"/>
      <c r="X13" s="306">
        <f>SUM(T13:W13)</f>
        <v>16158.876</v>
      </c>
      <c r="Y13" s="305">
        <f>IF(ISERROR(R13/X13-1),"         /0",IF(R13/X13&gt;5,"  *  ",(R13/X13-1)))</f>
        <v>-0.00033702839232141457</v>
      </c>
    </row>
    <row r="14" spans="1:25" ht="18.75" customHeight="1">
      <c r="A14" s="313" t="s">
        <v>128</v>
      </c>
      <c r="B14" s="311">
        <v>0</v>
      </c>
      <c r="C14" s="307">
        <v>0</v>
      </c>
      <c r="D14" s="308">
        <v>1125.9279999999999</v>
      </c>
      <c r="E14" s="307">
        <v>283.503</v>
      </c>
      <c r="F14" s="306">
        <f>SUM(B14:E14)</f>
        <v>1409.4309999999998</v>
      </c>
      <c r="G14" s="310">
        <f>F14/$F$9</f>
        <v>0.03165446624273881</v>
      </c>
      <c r="H14" s="309"/>
      <c r="I14" s="307"/>
      <c r="J14" s="308">
        <v>1960.783</v>
      </c>
      <c r="K14" s="307">
        <v>678.284</v>
      </c>
      <c r="L14" s="306">
        <f>SUM(H14:K14)</f>
        <v>2639.067</v>
      </c>
      <c r="M14" s="312">
        <f>IF(ISERROR(F14/L14-1),"         /0",(F14/L14-1))</f>
        <v>-0.4659358780963121</v>
      </c>
      <c r="N14" s="311"/>
      <c r="O14" s="307"/>
      <c r="P14" s="308">
        <v>4852.656</v>
      </c>
      <c r="Q14" s="307">
        <v>1108.312</v>
      </c>
      <c r="R14" s="306">
        <f>SUM(N14:Q14)</f>
        <v>5960.968</v>
      </c>
      <c r="S14" s="310">
        <f>R14/$R$9</f>
        <v>0.0444374399749354</v>
      </c>
      <c r="T14" s="309"/>
      <c r="U14" s="307"/>
      <c r="V14" s="308">
        <v>3702.2590000000005</v>
      </c>
      <c r="W14" s="307">
        <v>1370.6480000000001</v>
      </c>
      <c r="X14" s="306">
        <f>SUM(T14:W14)</f>
        <v>5072.907000000001</v>
      </c>
      <c r="Y14" s="305">
        <f>IF(ISERROR(R14/X14-1),"         /0",IF(R14/X14&gt;5,"  *  ",(R14/X14-1)))</f>
        <v>0.17505958615050465</v>
      </c>
    </row>
    <row r="15" spans="1:25" ht="18.75" customHeight="1">
      <c r="A15" s="313" t="s">
        <v>70</v>
      </c>
      <c r="B15" s="311">
        <v>1670.0779999999997</v>
      </c>
      <c r="C15" s="307">
        <v>1215.117</v>
      </c>
      <c r="D15" s="308">
        <v>0.36</v>
      </c>
      <c r="E15" s="307">
        <v>0</v>
      </c>
      <c r="F15" s="306">
        <f>SUM(B15:E15)</f>
        <v>2885.555</v>
      </c>
      <c r="G15" s="310">
        <f>F15/$F$9</f>
        <v>0.06480679319460562</v>
      </c>
      <c r="H15" s="309">
        <v>2110.247</v>
      </c>
      <c r="I15" s="307">
        <v>1922.544</v>
      </c>
      <c r="J15" s="308">
        <v>2.371</v>
      </c>
      <c r="K15" s="307">
        <v>0.59</v>
      </c>
      <c r="L15" s="306">
        <f>SUM(H15:K15)</f>
        <v>4035.7520000000004</v>
      </c>
      <c r="M15" s="312">
        <f>IF(ISERROR(F15/L15-1),"         /0",(F15/L15-1))</f>
        <v>-0.285001902991066</v>
      </c>
      <c r="N15" s="311">
        <v>4669.395000000001</v>
      </c>
      <c r="O15" s="307">
        <v>3410.028</v>
      </c>
      <c r="P15" s="308">
        <v>14.377999999999998</v>
      </c>
      <c r="Q15" s="307">
        <v>9.764999999999999</v>
      </c>
      <c r="R15" s="306">
        <f>SUM(N15:Q15)</f>
        <v>8103.566000000001</v>
      </c>
      <c r="S15" s="310">
        <f>R15/$R$9</f>
        <v>0.06040994142359553</v>
      </c>
      <c r="T15" s="309">
        <v>5913.791999999999</v>
      </c>
      <c r="U15" s="307">
        <v>4853.885000000001</v>
      </c>
      <c r="V15" s="308">
        <v>6.427999999999999</v>
      </c>
      <c r="W15" s="307">
        <v>0.595</v>
      </c>
      <c r="X15" s="306">
        <f>SUM(T15:W15)</f>
        <v>10774.699999999999</v>
      </c>
      <c r="Y15" s="305">
        <f>IF(ISERROR(R15/X15-1),"         /0",IF(R15/X15&gt;5,"  *  ",(R15/X15-1)))</f>
        <v>-0.24790796959544104</v>
      </c>
    </row>
    <row r="16" spans="1:25" ht="18.75" customHeight="1">
      <c r="A16" s="313" t="s">
        <v>84</v>
      </c>
      <c r="B16" s="311">
        <v>1610.323</v>
      </c>
      <c r="C16" s="307">
        <v>1071.565</v>
      </c>
      <c r="D16" s="308">
        <v>0</v>
      </c>
      <c r="E16" s="307">
        <v>0</v>
      </c>
      <c r="F16" s="306">
        <f>SUM(B16:E16)</f>
        <v>2681.888</v>
      </c>
      <c r="G16" s="310">
        <f>F16/$F$9</f>
        <v>0.060232628034154426</v>
      </c>
      <c r="H16" s="309">
        <v>1539.669</v>
      </c>
      <c r="I16" s="307">
        <v>1233.649</v>
      </c>
      <c r="J16" s="308"/>
      <c r="K16" s="307"/>
      <c r="L16" s="306">
        <f>SUM(H16:K16)</f>
        <v>2773.318</v>
      </c>
      <c r="M16" s="312">
        <f>IF(ISERROR(F16/L16-1),"         /0",(F16/L16-1))</f>
        <v>-0.03296773035043232</v>
      </c>
      <c r="N16" s="311">
        <v>6165.605000000001</v>
      </c>
      <c r="O16" s="307">
        <v>3889.3989999999994</v>
      </c>
      <c r="P16" s="308"/>
      <c r="Q16" s="307"/>
      <c r="R16" s="306">
        <f>SUM(N16:Q16)</f>
        <v>10055.004</v>
      </c>
      <c r="S16" s="310">
        <f>R16/$R$9</f>
        <v>0.07495739562731009</v>
      </c>
      <c r="T16" s="309">
        <v>4202.971</v>
      </c>
      <c r="U16" s="307">
        <v>3085.4260000000004</v>
      </c>
      <c r="V16" s="308"/>
      <c r="W16" s="307"/>
      <c r="X16" s="306">
        <f>SUM(T16:W16)</f>
        <v>7288.397</v>
      </c>
      <c r="Y16" s="305">
        <f>IF(ISERROR(R16/X16-1),"         /0",IF(R16/X16&gt;5,"  *  ",(R16/X16-1)))</f>
        <v>0.3795906013352457</v>
      </c>
    </row>
    <row r="17" spans="1:25" ht="18.75" customHeight="1">
      <c r="A17" s="313" t="s">
        <v>127</v>
      </c>
      <c r="B17" s="311">
        <v>1373.027</v>
      </c>
      <c r="C17" s="307">
        <v>979.296</v>
      </c>
      <c r="D17" s="308">
        <v>0</v>
      </c>
      <c r="E17" s="307">
        <v>0</v>
      </c>
      <c r="F17" s="306">
        <f>SUM(B17:E17)</f>
        <v>2352.3230000000003</v>
      </c>
      <c r="G17" s="310">
        <f>F17/$F$9</f>
        <v>0.05283091474184838</v>
      </c>
      <c r="H17" s="309">
        <v>1096.644</v>
      </c>
      <c r="I17" s="307">
        <v>881.303</v>
      </c>
      <c r="J17" s="308"/>
      <c r="K17" s="307"/>
      <c r="L17" s="306">
        <f>SUM(H17:K17)</f>
        <v>1977.9470000000001</v>
      </c>
      <c r="M17" s="312">
        <f>IF(ISERROR(F17/L17-1),"         /0",(F17/L17-1))</f>
        <v>0.1892750412422579</v>
      </c>
      <c r="N17" s="311">
        <v>4101.744000000001</v>
      </c>
      <c r="O17" s="307">
        <v>2542.679</v>
      </c>
      <c r="P17" s="308"/>
      <c r="Q17" s="307"/>
      <c r="R17" s="306">
        <f>SUM(N17:Q17)</f>
        <v>6644.423000000001</v>
      </c>
      <c r="S17" s="310">
        <f>R17/$R$9</f>
        <v>0.04953241625027684</v>
      </c>
      <c r="T17" s="309">
        <v>3086.2030000000004</v>
      </c>
      <c r="U17" s="307">
        <v>1928.283</v>
      </c>
      <c r="V17" s="308"/>
      <c r="W17" s="307"/>
      <c r="X17" s="306">
        <f>SUM(T17:W17)</f>
        <v>5014.486000000001</v>
      </c>
      <c r="Y17" s="305">
        <f>IF(ISERROR(R17/X17-1),"         /0",IF(R17/X17&gt;5,"  *  ",(R17/X17-1)))</f>
        <v>0.32504567766267556</v>
      </c>
    </row>
    <row r="18" spans="1:25" ht="18.75" customHeight="1">
      <c r="A18" s="313" t="s">
        <v>126</v>
      </c>
      <c r="B18" s="311">
        <v>1330.429</v>
      </c>
      <c r="C18" s="307">
        <v>651.373</v>
      </c>
      <c r="D18" s="308">
        <v>0</v>
      </c>
      <c r="E18" s="307">
        <v>0</v>
      </c>
      <c r="F18" s="306">
        <f>SUM(B18:E18)</f>
        <v>1981.8020000000001</v>
      </c>
      <c r="G18" s="310">
        <f>F18/$F$9</f>
        <v>0.044509369035300256</v>
      </c>
      <c r="H18" s="309">
        <v>1781.1039999999998</v>
      </c>
      <c r="I18" s="307">
        <v>802.541</v>
      </c>
      <c r="J18" s="308"/>
      <c r="K18" s="307"/>
      <c r="L18" s="306">
        <f>SUM(H18:K18)</f>
        <v>2583.645</v>
      </c>
      <c r="M18" s="312">
        <f>IF(ISERROR(F18/L18-1),"         /0",(F18/L18-1))</f>
        <v>-0.23294338037927032</v>
      </c>
      <c r="N18" s="311">
        <v>4116.94</v>
      </c>
      <c r="O18" s="307">
        <v>2361.9480000000003</v>
      </c>
      <c r="P18" s="308"/>
      <c r="Q18" s="307"/>
      <c r="R18" s="306">
        <f>SUM(N18:Q18)</f>
        <v>6478.888</v>
      </c>
      <c r="S18" s="310">
        <f>R18/$R$9</f>
        <v>0.04829839660342569</v>
      </c>
      <c r="T18" s="309">
        <v>5238.211999999999</v>
      </c>
      <c r="U18" s="307">
        <v>2196.2789999999995</v>
      </c>
      <c r="V18" s="308"/>
      <c r="W18" s="307"/>
      <c r="X18" s="306">
        <f>SUM(T18:W18)</f>
        <v>7434.490999999998</v>
      </c>
      <c r="Y18" s="305">
        <f>IF(ISERROR(R18/X18-1),"         /0",IF(R18/X18&gt;5,"  *  ",(R18/X18-1)))</f>
        <v>-0.1285364391455983</v>
      </c>
    </row>
    <row r="19" spans="1:25" ht="18.75" customHeight="1">
      <c r="A19" s="313" t="s">
        <v>125</v>
      </c>
      <c r="B19" s="311">
        <v>1173.624</v>
      </c>
      <c r="C19" s="307">
        <v>524.525</v>
      </c>
      <c r="D19" s="308">
        <v>0</v>
      </c>
      <c r="E19" s="307">
        <v>0</v>
      </c>
      <c r="F19" s="306">
        <f>SUM(B19:E19)</f>
        <v>1698.149</v>
      </c>
      <c r="G19" s="310">
        <f>F19/$F$9</f>
        <v>0.038138795156088284</v>
      </c>
      <c r="H19" s="309">
        <v>501.84000000000003</v>
      </c>
      <c r="I19" s="307">
        <v>208.82</v>
      </c>
      <c r="J19" s="308"/>
      <c r="K19" s="307"/>
      <c r="L19" s="306">
        <f>SUM(H19:K19)</f>
        <v>710.6600000000001</v>
      </c>
      <c r="M19" s="312">
        <f>IF(ISERROR(F19/L19-1),"         /0",(F19/L19-1))</f>
        <v>1.389537894351729</v>
      </c>
      <c r="N19" s="311">
        <v>4970.243</v>
      </c>
      <c r="O19" s="307">
        <v>1611.6820000000002</v>
      </c>
      <c r="P19" s="308"/>
      <c r="Q19" s="307"/>
      <c r="R19" s="306">
        <f>SUM(N19:Q19)</f>
        <v>6581.925000000001</v>
      </c>
      <c r="S19" s="310">
        <f>R19/$R$9</f>
        <v>0.049066510188785904</v>
      </c>
      <c r="T19" s="309">
        <v>726.529</v>
      </c>
      <c r="U19" s="307">
        <v>259.32099999999997</v>
      </c>
      <c r="V19" s="308"/>
      <c r="W19" s="307"/>
      <c r="X19" s="306">
        <f>SUM(T19:W19)</f>
        <v>985.8499999999999</v>
      </c>
      <c r="Y19" s="305" t="str">
        <f>IF(ISERROR(R19/X19-1),"         /0",IF(R19/X19&gt;5,"  *  ",(R19/X19-1)))</f>
        <v>  *  </v>
      </c>
    </row>
    <row r="20" spans="1:25" ht="18.75" customHeight="1">
      <c r="A20" s="313" t="s">
        <v>124</v>
      </c>
      <c r="B20" s="311">
        <v>1054.97</v>
      </c>
      <c r="C20" s="307">
        <v>95.344</v>
      </c>
      <c r="D20" s="308">
        <v>0</v>
      </c>
      <c r="E20" s="307">
        <v>0</v>
      </c>
      <c r="F20" s="306">
        <f>SUM(B20:E20)</f>
        <v>1150.314</v>
      </c>
      <c r="G20" s="310">
        <f>F20/$F$9</f>
        <v>0.0258349473521938</v>
      </c>
      <c r="H20" s="309">
        <v>663.7470000000001</v>
      </c>
      <c r="I20" s="307">
        <v>23.761</v>
      </c>
      <c r="J20" s="308"/>
      <c r="K20" s="307"/>
      <c r="L20" s="306">
        <f>SUM(H20:K20)</f>
        <v>687.508</v>
      </c>
      <c r="M20" s="312">
        <f>IF(ISERROR(F20/L20-1),"         /0",(F20/L20-1))</f>
        <v>0.6731645304491003</v>
      </c>
      <c r="N20" s="311">
        <v>1944.1989999999998</v>
      </c>
      <c r="O20" s="307">
        <v>120.899</v>
      </c>
      <c r="P20" s="308"/>
      <c r="Q20" s="307"/>
      <c r="R20" s="306">
        <f>SUM(N20:Q20)</f>
        <v>2065.098</v>
      </c>
      <c r="S20" s="310">
        <f>R20/$R$9</f>
        <v>0.015394759444667233</v>
      </c>
      <c r="T20" s="309">
        <v>1315.499</v>
      </c>
      <c r="U20" s="307">
        <v>112.97300000000001</v>
      </c>
      <c r="V20" s="308"/>
      <c r="W20" s="307"/>
      <c r="X20" s="306">
        <f>SUM(T20:W20)</f>
        <v>1428.472</v>
      </c>
      <c r="Y20" s="305">
        <f>IF(ISERROR(R20/X20-1),"         /0",IF(R20/X20&gt;5,"  *  ",(R20/X20-1)))</f>
        <v>0.445669218577613</v>
      </c>
    </row>
    <row r="21" spans="1:25" ht="18.75" customHeight="1">
      <c r="A21" s="313" t="s">
        <v>86</v>
      </c>
      <c r="B21" s="311">
        <v>785.472</v>
      </c>
      <c r="C21" s="307">
        <v>456.47299999999996</v>
      </c>
      <c r="D21" s="308">
        <v>0</v>
      </c>
      <c r="E21" s="307">
        <v>0</v>
      </c>
      <c r="F21" s="306">
        <f>SUM(B21:E21)</f>
        <v>1241.945</v>
      </c>
      <c r="G21" s="310">
        <f>F21/$F$9</f>
        <v>0.027892891583793922</v>
      </c>
      <c r="H21" s="309">
        <v>323.862</v>
      </c>
      <c r="I21" s="307">
        <v>290.274</v>
      </c>
      <c r="J21" s="308"/>
      <c r="K21" s="307"/>
      <c r="L21" s="306">
        <f>SUM(H21:K21)</f>
        <v>614.136</v>
      </c>
      <c r="M21" s="312">
        <f>IF(ISERROR(F21/L21-1),"         /0",(F21/L21-1))</f>
        <v>1.0222637982466423</v>
      </c>
      <c r="N21" s="311">
        <v>1421.3229999999999</v>
      </c>
      <c r="O21" s="307">
        <v>862.182</v>
      </c>
      <c r="P21" s="308"/>
      <c r="Q21" s="307"/>
      <c r="R21" s="306">
        <f>SUM(N21:Q21)</f>
        <v>2283.505</v>
      </c>
      <c r="S21" s="310">
        <f>R21/$R$9</f>
        <v>0.017022925868745625</v>
      </c>
      <c r="T21" s="309">
        <v>1171.5289999999998</v>
      </c>
      <c r="U21" s="307">
        <v>933.3230000000001</v>
      </c>
      <c r="V21" s="308"/>
      <c r="W21" s="307"/>
      <c r="X21" s="306">
        <f>SUM(T21:W21)</f>
        <v>2104.852</v>
      </c>
      <c r="Y21" s="305">
        <f>IF(ISERROR(R21/X21-1),"         /0",IF(R21/X21&gt;5,"  *  ",(R21/X21-1)))</f>
        <v>0.08487675142955431</v>
      </c>
    </row>
    <row r="22" spans="1:25" ht="18.75" customHeight="1">
      <c r="A22" s="313" t="s">
        <v>123</v>
      </c>
      <c r="B22" s="311">
        <v>0</v>
      </c>
      <c r="C22" s="307">
        <v>0</v>
      </c>
      <c r="D22" s="308">
        <v>389.072</v>
      </c>
      <c r="E22" s="307">
        <v>169.856</v>
      </c>
      <c r="F22" s="306">
        <f>SUM(B22:E22)</f>
        <v>558.928</v>
      </c>
      <c r="G22" s="310">
        <f>F22/$F$9</f>
        <v>0.012552985927031206</v>
      </c>
      <c r="H22" s="309"/>
      <c r="I22" s="307"/>
      <c r="J22" s="308"/>
      <c r="K22" s="307"/>
      <c r="L22" s="306">
        <f>SUM(H22:K22)</f>
        <v>0</v>
      </c>
      <c r="M22" s="312" t="str">
        <f>IF(ISERROR(F22/L22-1),"         /0",(F22/L22-1))</f>
        <v>         /0</v>
      </c>
      <c r="N22" s="311"/>
      <c r="O22" s="307"/>
      <c r="P22" s="308">
        <v>2313.781</v>
      </c>
      <c r="Q22" s="307">
        <v>1156.716</v>
      </c>
      <c r="R22" s="306">
        <f>SUM(N22:Q22)</f>
        <v>3470.497</v>
      </c>
      <c r="S22" s="310">
        <f>R22/$R$9</f>
        <v>0.025871637311371806</v>
      </c>
      <c r="T22" s="309"/>
      <c r="U22" s="307"/>
      <c r="V22" s="308"/>
      <c r="W22" s="307"/>
      <c r="X22" s="306">
        <f>SUM(T22:W22)</f>
        <v>0</v>
      </c>
      <c r="Y22" s="305" t="str">
        <f>IF(ISERROR(R22/X22-1),"         /0",IF(R22/X22&gt;5,"  *  ",(R22/X22-1)))</f>
        <v>         /0</v>
      </c>
    </row>
    <row r="23" spans="1:25" ht="18.75" customHeight="1">
      <c r="A23" s="313" t="s">
        <v>122</v>
      </c>
      <c r="B23" s="311">
        <v>490.931</v>
      </c>
      <c r="C23" s="307">
        <v>333.34499999999997</v>
      </c>
      <c r="D23" s="308">
        <v>0</v>
      </c>
      <c r="E23" s="307">
        <v>0</v>
      </c>
      <c r="F23" s="306">
        <f>SUM(B23:E23)</f>
        <v>824.276</v>
      </c>
      <c r="G23" s="310">
        <f>F23/$F$9</f>
        <v>0.018512447091556646</v>
      </c>
      <c r="H23" s="309">
        <v>462.827</v>
      </c>
      <c r="I23" s="307">
        <v>173.55999999999997</v>
      </c>
      <c r="J23" s="308"/>
      <c r="K23" s="307"/>
      <c r="L23" s="306">
        <f>SUM(H23:K23)</f>
        <v>636.387</v>
      </c>
      <c r="M23" s="312">
        <f>IF(ISERROR(F23/L23-1),"         /0",(F23/L23-1))</f>
        <v>0.2952433032101536</v>
      </c>
      <c r="N23" s="311">
        <v>1325.853</v>
      </c>
      <c r="O23" s="307">
        <v>789.5849999999999</v>
      </c>
      <c r="P23" s="308"/>
      <c r="Q23" s="307"/>
      <c r="R23" s="306">
        <f>SUM(N23:Q23)</f>
        <v>2115.438</v>
      </c>
      <c r="S23" s="310">
        <f>R23/$R$9</f>
        <v>0.015770030831518872</v>
      </c>
      <c r="T23" s="309">
        <v>1285.542</v>
      </c>
      <c r="U23" s="307">
        <v>636.271</v>
      </c>
      <c r="V23" s="308"/>
      <c r="W23" s="307"/>
      <c r="X23" s="306">
        <f>SUM(T23:W23)</f>
        <v>1921.8129999999999</v>
      </c>
      <c r="Y23" s="305">
        <f>IF(ISERROR(R23/X23-1),"         /0",IF(R23/X23&gt;5,"  *  ",(R23/X23-1)))</f>
        <v>0.10075121773034112</v>
      </c>
    </row>
    <row r="24" spans="1:25" ht="18.75" customHeight="1">
      <c r="A24" s="313" t="s">
        <v>121</v>
      </c>
      <c r="B24" s="311">
        <v>0</v>
      </c>
      <c r="C24" s="307">
        <v>0</v>
      </c>
      <c r="D24" s="308">
        <v>365.23</v>
      </c>
      <c r="E24" s="307">
        <v>37.06</v>
      </c>
      <c r="F24" s="306">
        <f>SUM(B24:E24)</f>
        <v>402.29</v>
      </c>
      <c r="G24" s="310">
        <f>F24/$F$9</f>
        <v>0.009035046926590516</v>
      </c>
      <c r="H24" s="309"/>
      <c r="I24" s="307"/>
      <c r="J24" s="308">
        <v>72.428</v>
      </c>
      <c r="K24" s="307">
        <v>72.066</v>
      </c>
      <c r="L24" s="306">
        <f>SUM(H24:K24)</f>
        <v>144.494</v>
      </c>
      <c r="M24" s="312">
        <f>IF(ISERROR(F24/L24-1),"         /0",(F24/L24-1))</f>
        <v>1.7841294448212386</v>
      </c>
      <c r="N24" s="311"/>
      <c r="O24" s="307"/>
      <c r="P24" s="308">
        <v>768.2080000000001</v>
      </c>
      <c r="Q24" s="307">
        <v>65.432</v>
      </c>
      <c r="R24" s="306">
        <f>SUM(N24:Q24)</f>
        <v>833.6400000000001</v>
      </c>
      <c r="S24" s="310">
        <f>R24/$R$9</f>
        <v>0.006214565731724302</v>
      </c>
      <c r="T24" s="309"/>
      <c r="U24" s="307"/>
      <c r="V24" s="308">
        <v>179.12599999999998</v>
      </c>
      <c r="W24" s="307">
        <v>134.724</v>
      </c>
      <c r="X24" s="306">
        <f>SUM(T24:W24)</f>
        <v>313.84999999999997</v>
      </c>
      <c r="Y24" s="305">
        <f>IF(ISERROR(R24/X24-1),"         /0",IF(R24/X24&gt;5,"  *  ",(R24/X24-1)))</f>
        <v>1.6561733312091769</v>
      </c>
    </row>
    <row r="25" spans="1:25" ht="18.75" customHeight="1">
      <c r="A25" s="313" t="s">
        <v>68</v>
      </c>
      <c r="B25" s="311">
        <v>346.846</v>
      </c>
      <c r="C25" s="307">
        <v>118.46199999999999</v>
      </c>
      <c r="D25" s="308">
        <v>0</v>
      </c>
      <c r="E25" s="307">
        <v>0</v>
      </c>
      <c r="F25" s="306">
        <f>SUM(B25:E25)</f>
        <v>465.308</v>
      </c>
      <c r="G25" s="310">
        <f>F25/$F$9</f>
        <v>0.010450370666230778</v>
      </c>
      <c r="H25" s="309">
        <v>176.912</v>
      </c>
      <c r="I25" s="307">
        <v>56.18300000000001</v>
      </c>
      <c r="J25" s="308"/>
      <c r="K25" s="307"/>
      <c r="L25" s="306">
        <f>SUM(H25:K25)</f>
        <v>233.09500000000003</v>
      </c>
      <c r="M25" s="312">
        <f>IF(ISERROR(F25/L25-1),"         /0",(F25/L25-1))</f>
        <v>0.9962161350522316</v>
      </c>
      <c r="N25" s="311">
        <v>926.1329999999999</v>
      </c>
      <c r="O25" s="307">
        <v>316.00300000000004</v>
      </c>
      <c r="P25" s="308">
        <v>0.37</v>
      </c>
      <c r="Q25" s="307">
        <v>0</v>
      </c>
      <c r="R25" s="306">
        <f>SUM(N25:Q25)</f>
        <v>1242.5059999999999</v>
      </c>
      <c r="S25" s="310">
        <f>R25/$R$9</f>
        <v>0.009262553631137942</v>
      </c>
      <c r="T25" s="309">
        <v>430.72700000000003</v>
      </c>
      <c r="U25" s="307">
        <v>127.25500000000001</v>
      </c>
      <c r="V25" s="308">
        <v>0</v>
      </c>
      <c r="W25" s="307">
        <v>0</v>
      </c>
      <c r="X25" s="306">
        <f>SUM(T25:W25)</f>
        <v>557.9820000000001</v>
      </c>
      <c r="Y25" s="305">
        <f>IF(ISERROR(R25/X25-1),"         /0",IF(R25/X25&gt;5,"  *  ",(R25/X25-1)))</f>
        <v>1.2267850934259523</v>
      </c>
    </row>
    <row r="26" spans="1:25" ht="18.75" customHeight="1">
      <c r="A26" s="313" t="s">
        <v>120</v>
      </c>
      <c r="B26" s="311">
        <v>337.658</v>
      </c>
      <c r="C26" s="307">
        <v>180.905</v>
      </c>
      <c r="D26" s="308">
        <v>0</v>
      </c>
      <c r="E26" s="307">
        <v>0</v>
      </c>
      <c r="F26" s="306">
        <f>SUM(B26:E26)</f>
        <v>518.563</v>
      </c>
      <c r="G26" s="310">
        <f>F26/$F$9</f>
        <v>0.011646426805025124</v>
      </c>
      <c r="H26" s="309">
        <v>430.829</v>
      </c>
      <c r="I26" s="307">
        <v>146.55</v>
      </c>
      <c r="J26" s="308"/>
      <c r="K26" s="307"/>
      <c r="L26" s="306">
        <f>SUM(H26:K26)</f>
        <v>577.379</v>
      </c>
      <c r="M26" s="312">
        <f>IF(ISERROR(F26/L26-1),"         /0",(F26/L26-1))</f>
        <v>-0.10186723105620399</v>
      </c>
      <c r="N26" s="311">
        <v>897.418</v>
      </c>
      <c r="O26" s="307">
        <v>386.002</v>
      </c>
      <c r="P26" s="308"/>
      <c r="Q26" s="307"/>
      <c r="R26" s="306">
        <f>SUM(N26:Q26)</f>
        <v>1283.42</v>
      </c>
      <c r="S26" s="310">
        <f>R26/$R$9</f>
        <v>0.009567556680832978</v>
      </c>
      <c r="T26" s="309">
        <v>974.5730000000001</v>
      </c>
      <c r="U26" s="307">
        <v>410.853</v>
      </c>
      <c r="V26" s="308"/>
      <c r="W26" s="307"/>
      <c r="X26" s="306">
        <f>SUM(T26:W26)</f>
        <v>1385.4260000000002</v>
      </c>
      <c r="Y26" s="305">
        <f>IF(ISERROR(R26/X26-1),"         /0",IF(R26/X26&gt;5,"  *  ",(R26/X26-1)))</f>
        <v>-0.07362789495794075</v>
      </c>
    </row>
    <row r="27" spans="1:25" ht="18.75" customHeight="1">
      <c r="A27" s="313" t="s">
        <v>119</v>
      </c>
      <c r="B27" s="311">
        <v>255.907</v>
      </c>
      <c r="C27" s="307">
        <v>70.643</v>
      </c>
      <c r="D27" s="308">
        <v>0</v>
      </c>
      <c r="E27" s="307">
        <v>0</v>
      </c>
      <c r="F27" s="306">
        <f>SUM(B27:E27)</f>
        <v>326.55</v>
      </c>
      <c r="G27" s="310">
        <f>F27/$F$9</f>
        <v>0.00733399928876714</v>
      </c>
      <c r="H27" s="309">
        <v>366.366</v>
      </c>
      <c r="I27" s="307">
        <v>71.854</v>
      </c>
      <c r="J27" s="308"/>
      <c r="K27" s="307"/>
      <c r="L27" s="306">
        <f>SUM(H27:K27)</f>
        <v>438.21999999999997</v>
      </c>
      <c r="M27" s="312">
        <f>IF(ISERROR(F27/L27-1),"         /0",(F27/L27-1))</f>
        <v>-0.2548263429327734</v>
      </c>
      <c r="N27" s="311">
        <v>822.663</v>
      </c>
      <c r="O27" s="307">
        <v>190.602</v>
      </c>
      <c r="P27" s="308"/>
      <c r="Q27" s="307"/>
      <c r="R27" s="306">
        <f>SUM(N27:Q27)</f>
        <v>1013.265</v>
      </c>
      <c r="S27" s="310">
        <f>R27/$R$9</f>
        <v>0.007553622602269114</v>
      </c>
      <c r="T27" s="309">
        <v>1105.501</v>
      </c>
      <c r="U27" s="307">
        <v>218.41199999999998</v>
      </c>
      <c r="V27" s="308"/>
      <c r="W27" s="307"/>
      <c r="X27" s="306">
        <f>SUM(T27:W27)</f>
        <v>1323.913</v>
      </c>
      <c r="Y27" s="305">
        <f>IF(ISERROR(R27/X27-1),"         /0",IF(R27/X27&gt;5,"  *  ",(R27/X27-1)))</f>
        <v>-0.23464381722968197</v>
      </c>
    </row>
    <row r="28" spans="1:25" ht="18.75" customHeight="1">
      <c r="A28" s="313" t="s">
        <v>113</v>
      </c>
      <c r="B28" s="311">
        <v>204.27200000000002</v>
      </c>
      <c r="C28" s="307">
        <v>141.235</v>
      </c>
      <c r="D28" s="308">
        <v>0</v>
      </c>
      <c r="E28" s="307">
        <v>0</v>
      </c>
      <c r="F28" s="306">
        <f>SUM(B28:E28)</f>
        <v>345.50700000000006</v>
      </c>
      <c r="G28" s="310">
        <f>F28/$F$9</f>
        <v>0.007759755297087946</v>
      </c>
      <c r="H28" s="309">
        <v>246.611</v>
      </c>
      <c r="I28" s="307">
        <v>160.199</v>
      </c>
      <c r="J28" s="308"/>
      <c r="K28" s="307"/>
      <c r="L28" s="306">
        <f>SUM(H28:K28)</f>
        <v>406.81</v>
      </c>
      <c r="M28" s="312">
        <f>IF(ISERROR(F28/L28-1),"         /0",(F28/L28-1))</f>
        <v>-0.15069196922396189</v>
      </c>
      <c r="N28" s="311">
        <v>719.453</v>
      </c>
      <c r="O28" s="307">
        <v>393.56600000000003</v>
      </c>
      <c r="P28" s="308"/>
      <c r="Q28" s="307"/>
      <c r="R28" s="306">
        <f>SUM(N28:Q28)</f>
        <v>1113.019</v>
      </c>
      <c r="S28" s="310">
        <f>R28/$R$9</f>
        <v>0.008297262290866622</v>
      </c>
      <c r="T28" s="309">
        <v>907.6429999999997</v>
      </c>
      <c r="U28" s="307">
        <v>472.265</v>
      </c>
      <c r="V28" s="308"/>
      <c r="W28" s="307"/>
      <c r="X28" s="306">
        <f>SUM(T28:W28)</f>
        <v>1379.9079999999997</v>
      </c>
      <c r="Y28" s="305">
        <f>IF(ISERROR(R28/X28-1),"         /0",IF(R28/X28&gt;5,"  *  ",(R28/X28-1)))</f>
        <v>-0.1934107201349653</v>
      </c>
    </row>
    <row r="29" spans="1:25" ht="18.75" customHeight="1">
      <c r="A29" s="313" t="s">
        <v>112</v>
      </c>
      <c r="B29" s="311">
        <v>194.601</v>
      </c>
      <c r="C29" s="307">
        <v>535.464</v>
      </c>
      <c r="D29" s="308">
        <v>0</v>
      </c>
      <c r="E29" s="307">
        <v>0</v>
      </c>
      <c r="F29" s="306">
        <f>SUM(B29:E29)</f>
        <v>730.065</v>
      </c>
      <c r="G29" s="310">
        <f>F29/$F$9</f>
        <v>0.016396558538520234</v>
      </c>
      <c r="H29" s="309">
        <v>184.955</v>
      </c>
      <c r="I29" s="307">
        <v>335.005</v>
      </c>
      <c r="J29" s="308"/>
      <c r="K29" s="307"/>
      <c r="L29" s="306">
        <f>SUM(H29:K29)</f>
        <v>519.96</v>
      </c>
      <c r="M29" s="312">
        <f>IF(ISERROR(F29/L29-1),"         /0",(F29/L29-1))</f>
        <v>0.4040791599353797</v>
      </c>
      <c r="N29" s="311">
        <v>563.809</v>
      </c>
      <c r="O29" s="307">
        <v>1472.234</v>
      </c>
      <c r="P29" s="308"/>
      <c r="Q29" s="307"/>
      <c r="R29" s="306">
        <f>SUM(N29:Q29)</f>
        <v>2036.043</v>
      </c>
      <c r="S29" s="310">
        <f>R29/$R$9</f>
        <v>0.015178162103686412</v>
      </c>
      <c r="T29" s="309">
        <v>429.00700000000006</v>
      </c>
      <c r="U29" s="307">
        <v>952.8829999999999</v>
      </c>
      <c r="V29" s="308"/>
      <c r="W29" s="307"/>
      <c r="X29" s="306">
        <f>SUM(T29:W29)</f>
        <v>1381.8899999999999</v>
      </c>
      <c r="Y29" s="305">
        <f>IF(ISERROR(R29/X29-1),"         /0",IF(R29/X29&gt;5,"  *  ",(R29/X29-1)))</f>
        <v>0.47337559429477016</v>
      </c>
    </row>
    <row r="30" spans="1:25" ht="18.75" customHeight="1">
      <c r="A30" s="313" t="s">
        <v>102</v>
      </c>
      <c r="B30" s="311">
        <v>179.169</v>
      </c>
      <c r="C30" s="307">
        <v>40.955999999999996</v>
      </c>
      <c r="D30" s="308">
        <v>0</v>
      </c>
      <c r="E30" s="307">
        <v>0</v>
      </c>
      <c r="F30" s="306">
        <f>SUM(B30:E30)</f>
        <v>220.125</v>
      </c>
      <c r="G30" s="310">
        <f>F30/$F$9</f>
        <v>0.00494379602952034</v>
      </c>
      <c r="H30" s="309">
        <v>95.68900000000001</v>
      </c>
      <c r="I30" s="307">
        <v>8.359</v>
      </c>
      <c r="J30" s="308"/>
      <c r="K30" s="307"/>
      <c r="L30" s="306">
        <f>SUM(H30:K30)</f>
        <v>104.048</v>
      </c>
      <c r="M30" s="312">
        <f>IF(ISERROR(F30/L30-1),"         /0",(F30/L30-1))</f>
        <v>1.115610103029371</v>
      </c>
      <c r="N30" s="311">
        <v>373.70599999999996</v>
      </c>
      <c r="O30" s="307">
        <v>76.00500000000001</v>
      </c>
      <c r="P30" s="308"/>
      <c r="Q30" s="307"/>
      <c r="R30" s="306">
        <f>SUM(N30:Q30)</f>
        <v>449.71099999999996</v>
      </c>
      <c r="S30" s="310">
        <f>R30/$R$9</f>
        <v>0.0033524765723567333</v>
      </c>
      <c r="T30" s="309">
        <v>175.841</v>
      </c>
      <c r="U30" s="307">
        <v>20.521</v>
      </c>
      <c r="V30" s="308"/>
      <c r="W30" s="307"/>
      <c r="X30" s="306">
        <f>SUM(T30:W30)</f>
        <v>196.36200000000002</v>
      </c>
      <c r="Y30" s="305">
        <f>IF(ISERROR(R30/X30-1),"         /0",IF(R30/X30&gt;5,"  *  ",(R30/X30-1)))</f>
        <v>1.2902139925240115</v>
      </c>
    </row>
    <row r="31" spans="1:25" ht="18.75" customHeight="1">
      <c r="A31" s="313" t="s">
        <v>108</v>
      </c>
      <c r="B31" s="311">
        <v>143.26</v>
      </c>
      <c r="C31" s="307">
        <v>93.494</v>
      </c>
      <c r="D31" s="308">
        <v>0</v>
      </c>
      <c r="E31" s="307">
        <v>0</v>
      </c>
      <c r="F31" s="306">
        <f>SUM(B31:E31)</f>
        <v>236.754</v>
      </c>
      <c r="G31" s="310">
        <f>F31/$F$9</f>
        <v>0.0053172673943125874</v>
      </c>
      <c r="H31" s="309">
        <v>122.16800000000002</v>
      </c>
      <c r="I31" s="307">
        <v>69.948</v>
      </c>
      <c r="J31" s="308"/>
      <c r="K31" s="307"/>
      <c r="L31" s="306">
        <f>SUM(H31:K31)</f>
        <v>192.116</v>
      </c>
      <c r="M31" s="312">
        <f>IF(ISERROR(F31/L31-1),"         /0",(F31/L31-1))</f>
        <v>0.23234920568822992</v>
      </c>
      <c r="N31" s="311">
        <v>392.57500000000005</v>
      </c>
      <c r="O31" s="307">
        <v>342.317</v>
      </c>
      <c r="P31" s="308"/>
      <c r="Q31" s="307"/>
      <c r="R31" s="306">
        <f>SUM(N31:Q31)</f>
        <v>734.892</v>
      </c>
      <c r="S31" s="310">
        <f>R31/$R$9</f>
        <v>0.005478425507075399</v>
      </c>
      <c r="T31" s="309">
        <v>311.875</v>
      </c>
      <c r="U31" s="307">
        <v>139.263</v>
      </c>
      <c r="V31" s="308"/>
      <c r="W31" s="307"/>
      <c r="X31" s="306">
        <f>SUM(T31:W31)</f>
        <v>451.13800000000003</v>
      </c>
      <c r="Y31" s="305">
        <f>IF(ISERROR(R31/X31-1),"         /0",IF(R31/X31&gt;5,"  *  ",(R31/X31-1)))</f>
        <v>0.6289738394903555</v>
      </c>
    </row>
    <row r="32" spans="1:25" ht="18.75" customHeight="1">
      <c r="A32" s="313" t="s">
        <v>103</v>
      </c>
      <c r="B32" s="311">
        <v>143.048</v>
      </c>
      <c r="C32" s="307">
        <v>178.42199999999997</v>
      </c>
      <c r="D32" s="308">
        <v>0</v>
      </c>
      <c r="E32" s="307">
        <v>0</v>
      </c>
      <c r="F32" s="306">
        <f>SUM(B32:E32)</f>
        <v>321.46999999999997</v>
      </c>
      <c r="G32" s="310">
        <f>F32/$F$9</f>
        <v>0.007219907369039879</v>
      </c>
      <c r="H32" s="309">
        <v>137.12</v>
      </c>
      <c r="I32" s="307">
        <v>151.268</v>
      </c>
      <c r="J32" s="308"/>
      <c r="K32" s="307"/>
      <c r="L32" s="306">
        <f>SUM(H32:K32)</f>
        <v>288.38800000000003</v>
      </c>
      <c r="M32" s="312">
        <f>IF(ISERROR(F32/L32-1),"         /0",(F32/L32-1))</f>
        <v>0.11471351096439486</v>
      </c>
      <c r="N32" s="311">
        <v>368.30199999999996</v>
      </c>
      <c r="O32" s="307">
        <v>458.85599999999994</v>
      </c>
      <c r="P32" s="308"/>
      <c r="Q32" s="307"/>
      <c r="R32" s="306">
        <f>SUM(N32:Q32)</f>
        <v>827.1579999999999</v>
      </c>
      <c r="S32" s="310">
        <f>R32/$R$9</f>
        <v>0.006166244135983889</v>
      </c>
      <c r="T32" s="309">
        <v>300.903</v>
      </c>
      <c r="U32" s="307">
        <v>403.738</v>
      </c>
      <c r="V32" s="308"/>
      <c r="W32" s="307"/>
      <c r="X32" s="306">
        <f>SUM(T32:W32)</f>
        <v>704.6410000000001</v>
      </c>
      <c r="Y32" s="305">
        <f>IF(ISERROR(R32/X32-1),"         /0",IF(R32/X32&gt;5,"  *  ",(R32/X32-1)))</f>
        <v>0.17387151755290975</v>
      </c>
    </row>
    <row r="33" spans="1:25" ht="18.75" customHeight="1">
      <c r="A33" s="313" t="s">
        <v>91</v>
      </c>
      <c r="B33" s="311">
        <v>29.187</v>
      </c>
      <c r="C33" s="307">
        <v>0.222</v>
      </c>
      <c r="D33" s="308">
        <v>35.011</v>
      </c>
      <c r="E33" s="307">
        <v>33.294</v>
      </c>
      <c r="F33" s="306">
        <f>SUM(B33:E33)</f>
        <v>97.714</v>
      </c>
      <c r="G33" s="310">
        <f>F33/$F$9</f>
        <v>0.0021945625677617284</v>
      </c>
      <c r="H33" s="309">
        <v>30.476999999999997</v>
      </c>
      <c r="I33" s="307">
        <v>15.393</v>
      </c>
      <c r="J33" s="308">
        <v>59.198</v>
      </c>
      <c r="K33" s="307">
        <v>10.743</v>
      </c>
      <c r="L33" s="306">
        <f>SUM(H33:K33)</f>
        <v>115.81099999999999</v>
      </c>
      <c r="M33" s="312">
        <f>IF(ISERROR(F33/L33-1),"         /0",(F33/L33-1))</f>
        <v>-0.156263221973733</v>
      </c>
      <c r="N33" s="311">
        <v>86.24199999999999</v>
      </c>
      <c r="O33" s="307">
        <v>0.40900000000000003</v>
      </c>
      <c r="P33" s="308">
        <v>35.011</v>
      </c>
      <c r="Q33" s="307">
        <v>33.294</v>
      </c>
      <c r="R33" s="306">
        <f>SUM(N33:Q33)</f>
        <v>154.95600000000002</v>
      </c>
      <c r="S33" s="310">
        <f>R33/$R$9</f>
        <v>0.0011551559996222241</v>
      </c>
      <c r="T33" s="309">
        <v>60.992999999999995</v>
      </c>
      <c r="U33" s="307">
        <v>15.551</v>
      </c>
      <c r="V33" s="308">
        <v>225.42499999999998</v>
      </c>
      <c r="W33" s="307">
        <v>15.533999999999999</v>
      </c>
      <c r="X33" s="306">
        <f>SUM(T33:W33)</f>
        <v>317.503</v>
      </c>
      <c r="Y33" s="305">
        <f>IF(ISERROR(R33/X33-1),"         /0",IF(R33/X33&gt;5,"  *  ",(R33/X33-1)))</f>
        <v>-0.5119542177554227</v>
      </c>
    </row>
    <row r="34" spans="1:25" ht="18.75" customHeight="1">
      <c r="A34" s="313" t="s">
        <v>110</v>
      </c>
      <c r="B34" s="311">
        <v>94.778</v>
      </c>
      <c r="C34" s="307">
        <v>200.385</v>
      </c>
      <c r="D34" s="308">
        <v>0</v>
      </c>
      <c r="E34" s="307">
        <v>0</v>
      </c>
      <c r="F34" s="306">
        <f>SUM(B34:E34)</f>
        <v>295.163</v>
      </c>
      <c r="G34" s="310">
        <f>F34/$F$9</f>
        <v>0.006629077421743609</v>
      </c>
      <c r="H34" s="309">
        <v>10.077</v>
      </c>
      <c r="I34" s="307">
        <v>12.64</v>
      </c>
      <c r="J34" s="308">
        <v>0</v>
      </c>
      <c r="K34" s="307">
        <v>0</v>
      </c>
      <c r="L34" s="306">
        <f>SUM(H34:K34)</f>
        <v>22.717</v>
      </c>
      <c r="M34" s="312">
        <f>IF(ISERROR(F34/L34-1),"         /0",(F34/L34-1))</f>
        <v>11.993044856275038</v>
      </c>
      <c r="N34" s="311">
        <v>308.429</v>
      </c>
      <c r="O34" s="307">
        <v>632.441</v>
      </c>
      <c r="P34" s="308">
        <v>0</v>
      </c>
      <c r="Q34" s="307">
        <v>0.03</v>
      </c>
      <c r="R34" s="306">
        <f>SUM(N34:Q34)</f>
        <v>940.9</v>
      </c>
      <c r="S34" s="310">
        <f>R34/$R$9</f>
        <v>0.007014160665250462</v>
      </c>
      <c r="T34" s="309">
        <v>29.089999999999996</v>
      </c>
      <c r="U34" s="307">
        <v>42.553</v>
      </c>
      <c r="V34" s="308">
        <v>0</v>
      </c>
      <c r="W34" s="307">
        <v>0</v>
      </c>
      <c r="X34" s="306">
        <f>SUM(T34:W34)</f>
        <v>71.643</v>
      </c>
      <c r="Y34" s="305" t="str">
        <f>IF(ISERROR(R34/X34-1),"         /0",IF(R34/X34&gt;5,"  *  ",(R34/X34-1)))</f>
        <v>  *  </v>
      </c>
    </row>
    <row r="35" spans="1:25" ht="18.75" customHeight="1">
      <c r="A35" s="313" t="s">
        <v>96</v>
      </c>
      <c r="B35" s="311">
        <v>92.308</v>
      </c>
      <c r="C35" s="307">
        <v>75.687</v>
      </c>
      <c r="D35" s="308">
        <v>0</v>
      </c>
      <c r="E35" s="307">
        <v>0</v>
      </c>
      <c r="F35" s="306">
        <f>SUM(B35:E35)</f>
        <v>167.995</v>
      </c>
      <c r="G35" s="310">
        <f>F35/$F$9</f>
        <v>0.003773006309956931</v>
      </c>
      <c r="H35" s="309">
        <v>65.81</v>
      </c>
      <c r="I35" s="307">
        <v>69.028</v>
      </c>
      <c r="J35" s="308"/>
      <c r="K35" s="307"/>
      <c r="L35" s="306">
        <f>SUM(H35:K35)</f>
        <v>134.83800000000002</v>
      </c>
      <c r="M35" s="312">
        <f>IF(ISERROR(F35/L35-1),"         /0",(F35/L35-1))</f>
        <v>0.2459024903958822</v>
      </c>
      <c r="N35" s="311">
        <v>245.445</v>
      </c>
      <c r="O35" s="307">
        <v>193.91500000000002</v>
      </c>
      <c r="P35" s="308"/>
      <c r="Q35" s="307"/>
      <c r="R35" s="306">
        <f>SUM(N35:Q35)</f>
        <v>439.36</v>
      </c>
      <c r="S35" s="310">
        <f>R35/$R$9</f>
        <v>0.0032753126048298896</v>
      </c>
      <c r="T35" s="309">
        <v>225.089</v>
      </c>
      <c r="U35" s="307">
        <v>163.989</v>
      </c>
      <c r="V35" s="308"/>
      <c r="W35" s="307"/>
      <c r="X35" s="306">
        <f>SUM(T35:W35)</f>
        <v>389.078</v>
      </c>
      <c r="Y35" s="305">
        <f>IF(ISERROR(R35/X35-1),"         /0",IF(R35/X35&gt;5,"  *  ",(R35/X35-1)))</f>
        <v>0.12923372691336965</v>
      </c>
    </row>
    <row r="36" spans="1:25" ht="18.75" customHeight="1">
      <c r="A36" s="313" t="s">
        <v>111</v>
      </c>
      <c r="B36" s="311">
        <v>88.63000000000001</v>
      </c>
      <c r="C36" s="307">
        <v>58.07</v>
      </c>
      <c r="D36" s="308">
        <v>0</v>
      </c>
      <c r="E36" s="307">
        <v>0</v>
      </c>
      <c r="F36" s="306">
        <f>SUM(B36:E36)</f>
        <v>146.70000000000002</v>
      </c>
      <c r="G36" s="310">
        <f>F36/$F$9</f>
        <v>0.003294741067714407</v>
      </c>
      <c r="H36" s="309">
        <v>148.59800000000007</v>
      </c>
      <c r="I36" s="307">
        <v>71.482</v>
      </c>
      <c r="J36" s="308"/>
      <c r="K36" s="307"/>
      <c r="L36" s="306">
        <f>SUM(H36:K36)</f>
        <v>220.08000000000007</v>
      </c>
      <c r="M36" s="312">
        <f>IF(ISERROR(F36/L36-1),"         /0",(F36/L36-1))</f>
        <v>-0.333424209378408</v>
      </c>
      <c r="N36" s="311">
        <v>258.582</v>
      </c>
      <c r="O36" s="307">
        <v>153.257</v>
      </c>
      <c r="P36" s="308"/>
      <c r="Q36" s="307"/>
      <c r="R36" s="306">
        <f>SUM(N36:Q36)</f>
        <v>411.839</v>
      </c>
      <c r="S36" s="310">
        <f>R36/$R$9</f>
        <v>0.0030701508281603626</v>
      </c>
      <c r="T36" s="309">
        <v>403.2499999999996</v>
      </c>
      <c r="U36" s="307">
        <v>172.512</v>
      </c>
      <c r="V36" s="308"/>
      <c r="W36" s="307"/>
      <c r="X36" s="306">
        <f>SUM(T36:W36)</f>
        <v>575.7619999999996</v>
      </c>
      <c r="Y36" s="305">
        <f>IF(ISERROR(R36/X36-1),"         /0",IF(R36/X36&gt;5,"  *  ",(R36/X36-1)))</f>
        <v>-0.2847061806788217</v>
      </c>
    </row>
    <row r="37" spans="1:25" ht="18.75" customHeight="1">
      <c r="A37" s="313" t="s">
        <v>101</v>
      </c>
      <c r="B37" s="311">
        <v>63.97700000000001</v>
      </c>
      <c r="C37" s="307">
        <v>23.650000000000002</v>
      </c>
      <c r="D37" s="308">
        <v>0</v>
      </c>
      <c r="E37" s="307">
        <v>0</v>
      </c>
      <c r="F37" s="306">
        <f>SUM(B37:E37)</f>
        <v>87.62700000000001</v>
      </c>
      <c r="G37" s="310">
        <f>F37/$F$9</f>
        <v>0.001968018238177303</v>
      </c>
      <c r="H37" s="309">
        <v>20.14</v>
      </c>
      <c r="I37" s="307">
        <v>19.925</v>
      </c>
      <c r="J37" s="308">
        <v>0</v>
      </c>
      <c r="K37" s="307">
        <v>0</v>
      </c>
      <c r="L37" s="306">
        <f>SUM(H37:K37)</f>
        <v>40.065</v>
      </c>
      <c r="M37" s="312">
        <f>IF(ISERROR(F37/L37-1),"         /0",(F37/L37-1))</f>
        <v>1.1871209284912023</v>
      </c>
      <c r="N37" s="311">
        <v>166.72</v>
      </c>
      <c r="O37" s="307">
        <v>52.06400000000001</v>
      </c>
      <c r="P37" s="308">
        <v>0</v>
      </c>
      <c r="Q37" s="307">
        <v>0</v>
      </c>
      <c r="R37" s="306">
        <f>SUM(N37:Q37)</f>
        <v>218.784</v>
      </c>
      <c r="S37" s="310">
        <f>R37/$R$9</f>
        <v>0.0016309768593752334</v>
      </c>
      <c r="T37" s="309">
        <v>35.622</v>
      </c>
      <c r="U37" s="307">
        <v>32.4</v>
      </c>
      <c r="V37" s="308">
        <v>0</v>
      </c>
      <c r="W37" s="307">
        <v>0</v>
      </c>
      <c r="X37" s="306">
        <f>SUM(T37:W37)</f>
        <v>68.02199999999999</v>
      </c>
      <c r="Y37" s="305">
        <f>IF(ISERROR(R37/X37-1),"         /0",IF(R37/X37&gt;5,"  *  ",(R37/X37-1)))</f>
        <v>2.216371174031931</v>
      </c>
    </row>
    <row r="38" spans="1:25" ht="18.75" customHeight="1">
      <c r="A38" s="313" t="s">
        <v>97</v>
      </c>
      <c r="B38" s="311">
        <v>62.139</v>
      </c>
      <c r="C38" s="307">
        <v>50.908</v>
      </c>
      <c r="D38" s="308">
        <v>0</v>
      </c>
      <c r="E38" s="307">
        <v>0</v>
      </c>
      <c r="F38" s="306">
        <f>SUM(B38:E38)</f>
        <v>113.047</v>
      </c>
      <c r="G38" s="310">
        <f>F38/$F$9</f>
        <v>0.0025389270175999352</v>
      </c>
      <c r="H38" s="309">
        <v>0</v>
      </c>
      <c r="I38" s="307">
        <v>4.499</v>
      </c>
      <c r="J38" s="308"/>
      <c r="K38" s="307"/>
      <c r="L38" s="306">
        <f>SUM(H38:K38)</f>
        <v>4.499</v>
      </c>
      <c r="M38" s="312">
        <f>IF(ISERROR(F38/L38-1),"         /0",(F38/L38-1))</f>
        <v>24.12713936430318</v>
      </c>
      <c r="N38" s="311">
        <v>172.535</v>
      </c>
      <c r="O38" s="307">
        <v>192.411</v>
      </c>
      <c r="P38" s="308"/>
      <c r="Q38" s="307"/>
      <c r="R38" s="306">
        <f>SUM(N38:Q38)</f>
        <v>364.946</v>
      </c>
      <c r="S38" s="310">
        <f>R38/$R$9</f>
        <v>0.0027205759146992194</v>
      </c>
      <c r="T38" s="309">
        <v>0</v>
      </c>
      <c r="U38" s="307">
        <v>12.367</v>
      </c>
      <c r="V38" s="308"/>
      <c r="W38" s="307"/>
      <c r="X38" s="306">
        <f>SUM(T38:W38)</f>
        <v>12.367</v>
      </c>
      <c r="Y38" s="305" t="str">
        <f>IF(ISERROR(R38/X38-1),"         /0",IF(R38/X38&gt;5,"  *  ",(R38/X38-1)))</f>
        <v>  *  </v>
      </c>
    </row>
    <row r="39" spans="1:25" ht="18.75" customHeight="1">
      <c r="A39" s="313" t="s">
        <v>107</v>
      </c>
      <c r="B39" s="311">
        <v>58.971000000000004</v>
      </c>
      <c r="C39" s="307">
        <v>43.638</v>
      </c>
      <c r="D39" s="308">
        <v>0</v>
      </c>
      <c r="E39" s="307">
        <v>0</v>
      </c>
      <c r="F39" s="306">
        <f>SUM(B39:E39)</f>
        <v>102.60900000000001</v>
      </c>
      <c r="G39" s="310">
        <f>F39/$F$9</f>
        <v>0.002304499565215457</v>
      </c>
      <c r="H39" s="309">
        <v>59.6</v>
      </c>
      <c r="I39" s="307">
        <v>40.488</v>
      </c>
      <c r="J39" s="308"/>
      <c r="K39" s="307"/>
      <c r="L39" s="306">
        <f>SUM(H39:K39)</f>
        <v>100.088</v>
      </c>
      <c r="M39" s="312">
        <f>IF(ISERROR(F39/L39-1),"         /0",(F39/L39-1))</f>
        <v>0.025187834705459267</v>
      </c>
      <c r="N39" s="311">
        <v>170.82</v>
      </c>
      <c r="O39" s="307">
        <v>122.17899999999997</v>
      </c>
      <c r="P39" s="308"/>
      <c r="Q39" s="307"/>
      <c r="R39" s="306">
        <f>SUM(N39:Q39)</f>
        <v>292.99899999999997</v>
      </c>
      <c r="S39" s="310">
        <f>R39/$R$9</f>
        <v>0.0021842300571343607</v>
      </c>
      <c r="T39" s="309">
        <v>162.347</v>
      </c>
      <c r="U39" s="307">
        <v>115.72299999999998</v>
      </c>
      <c r="V39" s="308"/>
      <c r="W39" s="307"/>
      <c r="X39" s="306">
        <f>SUM(T39:W39)</f>
        <v>278.07</v>
      </c>
      <c r="Y39" s="305">
        <f>IF(ISERROR(R39/X39-1),"         /0",IF(R39/X39&gt;5,"  *  ",(R39/X39-1)))</f>
        <v>0.05368792030783598</v>
      </c>
    </row>
    <row r="40" spans="1:25" ht="18.75" customHeight="1">
      <c r="A40" s="313" t="s">
        <v>106</v>
      </c>
      <c r="B40" s="311">
        <v>52.097</v>
      </c>
      <c r="C40" s="307">
        <v>21.904</v>
      </c>
      <c r="D40" s="308">
        <v>0</v>
      </c>
      <c r="E40" s="307">
        <v>0</v>
      </c>
      <c r="F40" s="306">
        <f>SUM(B40:E40)</f>
        <v>74.001</v>
      </c>
      <c r="G40" s="310">
        <f>F40/$F$9</f>
        <v>0.0016619913684521733</v>
      </c>
      <c r="H40" s="309">
        <v>51.373000000000005</v>
      </c>
      <c r="I40" s="307">
        <v>35.169</v>
      </c>
      <c r="J40" s="308"/>
      <c r="K40" s="307"/>
      <c r="L40" s="306">
        <f>SUM(H40:K40)</f>
        <v>86.542</v>
      </c>
      <c r="M40" s="312">
        <f>IF(ISERROR(F40/L40-1),"         /0",(F40/L40-1))</f>
        <v>-0.14491229691941476</v>
      </c>
      <c r="N40" s="311">
        <v>128.00300000000004</v>
      </c>
      <c r="O40" s="307">
        <v>72.263</v>
      </c>
      <c r="P40" s="308"/>
      <c r="Q40" s="307"/>
      <c r="R40" s="306">
        <f>SUM(N40:Q40)</f>
        <v>200.26600000000005</v>
      </c>
      <c r="S40" s="310">
        <f>R40/$R$9</f>
        <v>0.0014929300667308422</v>
      </c>
      <c r="T40" s="309">
        <v>139.76000000000008</v>
      </c>
      <c r="U40" s="307">
        <v>99.88400000000001</v>
      </c>
      <c r="V40" s="308"/>
      <c r="W40" s="307"/>
      <c r="X40" s="306">
        <f>SUM(T40:W40)</f>
        <v>239.6440000000001</v>
      </c>
      <c r="Y40" s="305">
        <f>IF(ISERROR(R40/X40-1),"         /0",IF(R40/X40&gt;5,"  *  ",(R40/X40-1)))</f>
        <v>-0.1643187394635377</v>
      </c>
    </row>
    <row r="41" spans="1:25" ht="18.75" customHeight="1">
      <c r="A41" s="313" t="s">
        <v>94</v>
      </c>
      <c r="B41" s="311">
        <v>38.973</v>
      </c>
      <c r="C41" s="307">
        <v>9.664</v>
      </c>
      <c r="D41" s="308">
        <v>0</v>
      </c>
      <c r="E41" s="307">
        <v>0</v>
      </c>
      <c r="F41" s="306">
        <f>SUM(B41:E41)</f>
        <v>48.637</v>
      </c>
      <c r="G41" s="310">
        <f>F41/$F$9</f>
        <v>0.0010923402952312583</v>
      </c>
      <c r="H41" s="309"/>
      <c r="I41" s="307"/>
      <c r="J41" s="308"/>
      <c r="K41" s="307"/>
      <c r="L41" s="306">
        <f>SUM(H41:K41)</f>
        <v>0</v>
      </c>
      <c r="M41" s="312" t="str">
        <f>IF(ISERROR(F41/L41-1),"         /0",(F41/L41-1))</f>
        <v>         /0</v>
      </c>
      <c r="N41" s="311">
        <v>99.21</v>
      </c>
      <c r="O41" s="307">
        <v>26.587000000000003</v>
      </c>
      <c r="P41" s="308"/>
      <c r="Q41" s="307"/>
      <c r="R41" s="306">
        <f>SUM(N41:Q41)</f>
        <v>125.797</v>
      </c>
      <c r="S41" s="310">
        <f>R41/$R$9</f>
        <v>0.0009377833661457247</v>
      </c>
      <c r="T41" s="309"/>
      <c r="U41" s="307"/>
      <c r="V41" s="308"/>
      <c r="W41" s="307"/>
      <c r="X41" s="306">
        <f>SUM(T41:W41)</f>
        <v>0</v>
      </c>
      <c r="Y41" s="305" t="str">
        <f>IF(ISERROR(R41/X41-1),"         /0",IF(R41/X41&gt;5,"  *  ",(R41/X41-1)))</f>
        <v>         /0</v>
      </c>
    </row>
    <row r="42" spans="1:25" ht="18.75" customHeight="1">
      <c r="A42" s="313" t="s">
        <v>85</v>
      </c>
      <c r="B42" s="311">
        <v>36.65</v>
      </c>
      <c r="C42" s="307">
        <v>50.358000000000004</v>
      </c>
      <c r="D42" s="308">
        <v>0</v>
      </c>
      <c r="E42" s="307">
        <v>0</v>
      </c>
      <c r="F42" s="306">
        <f>SUM(B42:E42)</f>
        <v>87.00800000000001</v>
      </c>
      <c r="G42" s="310">
        <f>F42/$F$9</f>
        <v>0.0019541160928404576</v>
      </c>
      <c r="H42" s="309"/>
      <c r="I42" s="307"/>
      <c r="J42" s="308"/>
      <c r="K42" s="307"/>
      <c r="L42" s="306">
        <f>SUM(H42:K42)</f>
        <v>0</v>
      </c>
      <c r="M42" s="312" t="str">
        <f>IF(ISERROR(F42/L42-1),"         /0",(F42/L42-1))</f>
        <v>         /0</v>
      </c>
      <c r="N42" s="311">
        <v>68.7</v>
      </c>
      <c r="O42" s="307">
        <v>94.322</v>
      </c>
      <c r="P42" s="308"/>
      <c r="Q42" s="307"/>
      <c r="R42" s="306">
        <f>SUM(N42:Q42)</f>
        <v>163.022</v>
      </c>
      <c r="S42" s="310">
        <f>R42/$R$9</f>
        <v>0.001215285896450697</v>
      </c>
      <c r="T42" s="309"/>
      <c r="U42" s="307"/>
      <c r="V42" s="308"/>
      <c r="W42" s="307"/>
      <c r="X42" s="306">
        <f>SUM(T42:W42)</f>
        <v>0</v>
      </c>
      <c r="Y42" s="305" t="str">
        <f>IF(ISERROR(R42/X42-1),"         /0",IF(R42/X42&gt;5,"  *  ",(R42/X42-1)))</f>
        <v>         /0</v>
      </c>
    </row>
    <row r="43" spans="1:25" ht="18.75" customHeight="1">
      <c r="A43" s="313" t="s">
        <v>93</v>
      </c>
      <c r="B43" s="311">
        <v>34.7</v>
      </c>
      <c r="C43" s="307">
        <v>6.492</v>
      </c>
      <c r="D43" s="308">
        <v>0</v>
      </c>
      <c r="E43" s="307">
        <v>0</v>
      </c>
      <c r="F43" s="306">
        <f>SUM(B43:E43)</f>
        <v>41.192</v>
      </c>
      <c r="G43" s="310">
        <f>F43/$F$9</f>
        <v>0.0009251327475207351</v>
      </c>
      <c r="H43" s="309">
        <v>2.661</v>
      </c>
      <c r="I43" s="307">
        <v>2.371</v>
      </c>
      <c r="J43" s="308"/>
      <c r="K43" s="307"/>
      <c r="L43" s="306">
        <f>SUM(H43:K43)</f>
        <v>5.032</v>
      </c>
      <c r="M43" s="312">
        <f>IF(ISERROR(F43/L43-1),"         /0",(F43/L43-1))</f>
        <v>7.1860095389507155</v>
      </c>
      <c r="N43" s="311">
        <v>66.702</v>
      </c>
      <c r="O43" s="307">
        <v>16.282</v>
      </c>
      <c r="P43" s="308"/>
      <c r="Q43" s="307"/>
      <c r="R43" s="306">
        <f>SUM(N43:Q43)</f>
        <v>82.984</v>
      </c>
      <c r="S43" s="310">
        <f>R43/$R$9</f>
        <v>0.0006186237736689811</v>
      </c>
      <c r="T43" s="309">
        <v>3.011</v>
      </c>
      <c r="U43" s="307">
        <v>3.865</v>
      </c>
      <c r="V43" s="308">
        <v>0</v>
      </c>
      <c r="W43" s="307">
        <v>0</v>
      </c>
      <c r="X43" s="306">
        <f>SUM(T43:W43)</f>
        <v>6.876</v>
      </c>
      <c r="Y43" s="305" t="str">
        <f>IF(ISERROR(R43/X43-1),"         /0",IF(R43/X43&gt;5,"  *  ",(R43/X43-1)))</f>
        <v>  *  </v>
      </c>
    </row>
    <row r="44" spans="1:25" ht="18.75" customHeight="1">
      <c r="A44" s="313" t="s">
        <v>104</v>
      </c>
      <c r="B44" s="311">
        <v>32.077</v>
      </c>
      <c r="C44" s="307">
        <v>219.623</v>
      </c>
      <c r="D44" s="308">
        <v>0</v>
      </c>
      <c r="E44" s="307">
        <v>0</v>
      </c>
      <c r="F44" s="306">
        <f>SUM(B44:E44)</f>
        <v>251.7</v>
      </c>
      <c r="G44" s="310">
        <f>F44/$F$9</f>
        <v>0.005652940195935352</v>
      </c>
      <c r="H44" s="309"/>
      <c r="I44" s="307"/>
      <c r="J44" s="308"/>
      <c r="K44" s="307"/>
      <c r="L44" s="306">
        <f>SUM(H44:K44)</f>
        <v>0</v>
      </c>
      <c r="M44" s="312" t="str">
        <f>IF(ISERROR(F44/L44-1),"         /0",(F44/L44-1))</f>
        <v>         /0</v>
      </c>
      <c r="N44" s="311">
        <v>181.15699999999998</v>
      </c>
      <c r="O44" s="307">
        <v>490.602</v>
      </c>
      <c r="P44" s="308"/>
      <c r="Q44" s="307"/>
      <c r="R44" s="306">
        <f>SUM(N44:Q44)</f>
        <v>671.759</v>
      </c>
      <c r="S44" s="310">
        <f>R44/$R$9</f>
        <v>0.005007785688519487</v>
      </c>
      <c r="T44" s="309"/>
      <c r="U44" s="307"/>
      <c r="V44" s="308"/>
      <c r="W44" s="307"/>
      <c r="X44" s="306">
        <f>SUM(T44:W44)</f>
        <v>0</v>
      </c>
      <c r="Y44" s="305" t="str">
        <f>IF(ISERROR(R44/X44-1),"         /0",IF(R44/X44&gt;5,"  *  ",(R44/X44-1)))</f>
        <v>         /0</v>
      </c>
    </row>
    <row r="45" spans="1:25" ht="18.75" customHeight="1">
      <c r="A45" s="313" t="s">
        <v>105</v>
      </c>
      <c r="B45" s="311">
        <v>11.007</v>
      </c>
      <c r="C45" s="307">
        <v>273.524</v>
      </c>
      <c r="D45" s="308">
        <v>0</v>
      </c>
      <c r="E45" s="307">
        <v>0</v>
      </c>
      <c r="F45" s="306">
        <f>SUM(B45:E45)</f>
        <v>284.531</v>
      </c>
      <c r="G45" s="310">
        <f>F45/$F$9</f>
        <v>0.006390292915731751</v>
      </c>
      <c r="H45" s="309">
        <v>23.665</v>
      </c>
      <c r="I45" s="307">
        <v>299.029</v>
      </c>
      <c r="J45" s="308"/>
      <c r="K45" s="307"/>
      <c r="L45" s="306">
        <f>SUM(H45:K45)</f>
        <v>322.694</v>
      </c>
      <c r="M45" s="312">
        <f>IF(ISERROR(F45/L45-1),"         /0",(F45/L45-1))</f>
        <v>-0.11826374212101876</v>
      </c>
      <c r="N45" s="311">
        <v>42.169</v>
      </c>
      <c r="O45" s="307">
        <v>765.437</v>
      </c>
      <c r="P45" s="308"/>
      <c r="Q45" s="307"/>
      <c r="R45" s="306">
        <f>SUM(N45:Q45)</f>
        <v>807.606</v>
      </c>
      <c r="S45" s="310">
        <f>R45/$R$9</f>
        <v>0.006020489146795902</v>
      </c>
      <c r="T45" s="309">
        <v>68.461</v>
      </c>
      <c r="U45" s="307">
        <v>733.385</v>
      </c>
      <c r="V45" s="308"/>
      <c r="W45" s="307"/>
      <c r="X45" s="306">
        <f>SUM(T45:W45)</f>
        <v>801.846</v>
      </c>
      <c r="Y45" s="305">
        <f>IF(ISERROR(R45/X45-1),"         /0",IF(R45/X45&gt;5,"  *  ",(R45/X45-1)))</f>
        <v>0.007183424248546455</v>
      </c>
    </row>
    <row r="46" spans="1:25" ht="18.75" customHeight="1" thickBot="1">
      <c r="A46" s="304" t="s">
        <v>41</v>
      </c>
      <c r="B46" s="302">
        <v>12.241</v>
      </c>
      <c r="C46" s="298">
        <v>15.462</v>
      </c>
      <c r="D46" s="299">
        <v>2.6700000000000004</v>
      </c>
      <c r="E46" s="298">
        <v>0.709</v>
      </c>
      <c r="F46" s="297">
        <f>SUM(B46:E46)</f>
        <v>31.082</v>
      </c>
      <c r="G46" s="301">
        <f>F46/$F$9</f>
        <v>0.0006980718600320327</v>
      </c>
      <c r="H46" s="300">
        <v>3791.448</v>
      </c>
      <c r="I46" s="298">
        <v>1570.453</v>
      </c>
      <c r="J46" s="299">
        <v>938.5360000000001</v>
      </c>
      <c r="K46" s="298">
        <v>465.21</v>
      </c>
      <c r="L46" s="297">
        <f>SUM(H46:K46)</f>
        <v>6765.647</v>
      </c>
      <c r="M46" s="303">
        <f>IF(ISERROR(F46/L46-1),"         /0",(F46/L46-1))</f>
        <v>-0.9954059087031883</v>
      </c>
      <c r="N46" s="302">
        <v>278.651</v>
      </c>
      <c r="O46" s="298">
        <v>38.19499999999999</v>
      </c>
      <c r="P46" s="299">
        <v>3.014</v>
      </c>
      <c r="Q46" s="298">
        <v>0.9960000000000001</v>
      </c>
      <c r="R46" s="297">
        <f>SUM(N46:Q46)</f>
        <v>320.856</v>
      </c>
      <c r="S46" s="301">
        <f>R46/$R$9</f>
        <v>0.0023918966249437796</v>
      </c>
      <c r="T46" s="300">
        <v>12369.025000000001</v>
      </c>
      <c r="U46" s="298">
        <v>4466.013</v>
      </c>
      <c r="V46" s="299">
        <v>1925.042</v>
      </c>
      <c r="W46" s="298">
        <v>905.163</v>
      </c>
      <c r="X46" s="297">
        <f>SUM(T46:W46)</f>
        <v>19665.243000000002</v>
      </c>
      <c r="Y46" s="296">
        <f>IF(ISERROR(R46/X46-1),"         /0",IF(R46/X46&gt;5,"  *  ",(R46/X46-1)))</f>
        <v>-0.9836841070308666</v>
      </c>
    </row>
    <row r="47" ht="15" thickTop="1">
      <c r="A47" s="287" t="s">
        <v>89</v>
      </c>
    </row>
    <row r="48" ht="14.25">
      <c r="A48" s="287" t="s">
        <v>88</v>
      </c>
    </row>
    <row r="49" ht="14.25">
      <c r="A49" s="294" t="s">
        <v>33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47:Y65536 M47:M65536 Y3 M3 M5:M8 Y5:Y8">
    <cfRule type="cellIs" priority="3" dxfId="48" operator="lessThan" stopIfTrue="1">
      <formula>0</formula>
    </cfRule>
  </conditionalFormatting>
  <conditionalFormatting sqref="M9:M46 Y9:Y46">
    <cfRule type="cellIs" priority="4" dxfId="48" operator="lessThan">
      <formula>0</formula>
    </cfRule>
    <cfRule type="cellIs" priority="5" dxfId="50" operator="greaterThanOrEqual" stopIfTrue="1">
      <formula>0</formula>
    </cfRule>
  </conditionalFormatting>
  <conditionalFormatting sqref="G6:G8">
    <cfRule type="cellIs" priority="2" dxfId="48" operator="lessThan" stopIfTrue="1">
      <formula>0</formula>
    </cfRule>
  </conditionalFormatting>
  <conditionalFormatting sqref="S6:S8">
    <cfRule type="cellIs" priority="1" dxfId="48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0"/>
  </sheetPr>
  <dimension ref="A1:Q62"/>
  <sheetViews>
    <sheetView showGridLines="0" zoomScale="88" zoomScaleNormal="88" zoomScalePageLayoutView="0" workbookViewId="0" topLeftCell="A1">
      <selection activeCell="I10" sqref="I10"/>
    </sheetView>
  </sheetViews>
  <sheetFormatPr defaultColWidth="9.140625" defaultRowHeight="15"/>
  <cols>
    <col min="1" max="1" width="15.8515625" style="395" customWidth="1"/>
    <col min="2" max="3" width="12.28125" style="395" customWidth="1"/>
    <col min="4" max="4" width="10.57421875" style="395" customWidth="1"/>
    <col min="5" max="5" width="10.28125" style="395" bestFit="1" customWidth="1"/>
    <col min="6" max="6" width="11.57421875" style="395" customWidth="1"/>
    <col min="7" max="7" width="12.7109375" style="395" customWidth="1"/>
    <col min="8" max="8" width="10.57421875" style="395" customWidth="1"/>
    <col min="9" max="9" width="9.00390625" style="395" customWidth="1"/>
    <col min="10" max="10" width="11.28125" style="395" customWidth="1"/>
    <col min="11" max="12" width="12.421875" style="395" customWidth="1"/>
    <col min="13" max="13" width="10.57421875" style="395" customWidth="1"/>
    <col min="14" max="16" width="11.57421875" style="395" customWidth="1"/>
    <col min="17" max="17" width="10.28125" style="395" customWidth="1"/>
    <col min="18" max="16384" width="9.140625" style="395" customWidth="1"/>
  </cols>
  <sheetData>
    <row r="1" spans="14:17" ht="18.75" thickBot="1">
      <c r="N1" s="286" t="s">
        <v>32</v>
      </c>
      <c r="O1" s="285"/>
      <c r="P1" s="285"/>
      <c r="Q1" s="284"/>
    </row>
    <row r="2" ht="3.75" customHeight="1" thickBot="1"/>
    <row r="3" spans="1:17" ht="24" customHeight="1" thickTop="1">
      <c r="A3" s="444" t="s">
        <v>190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  <c r="Q3" s="442"/>
    </row>
    <row r="4" spans="1:17" ht="18.75" customHeight="1" thickBot="1">
      <c r="A4" s="441" t="s">
        <v>78</v>
      </c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39"/>
    </row>
    <row r="5" spans="1:17" s="434" customFormat="1" ht="20.25" customHeight="1" thickBot="1">
      <c r="A5" s="438" t="s">
        <v>189</v>
      </c>
      <c r="B5" s="436" t="s">
        <v>76</v>
      </c>
      <c r="C5" s="436"/>
      <c r="D5" s="436"/>
      <c r="E5" s="436"/>
      <c r="F5" s="436"/>
      <c r="G5" s="436"/>
      <c r="H5" s="436"/>
      <c r="I5" s="437"/>
      <c r="J5" s="436" t="s">
        <v>75</v>
      </c>
      <c r="K5" s="436"/>
      <c r="L5" s="436"/>
      <c r="M5" s="436"/>
      <c r="N5" s="436"/>
      <c r="O5" s="436"/>
      <c r="P5" s="436"/>
      <c r="Q5" s="435"/>
    </row>
    <row r="6" spans="1:17" s="419" customFormat="1" ht="28.5" customHeight="1" thickBot="1">
      <c r="A6" s="433"/>
      <c r="B6" s="432" t="s">
        <v>74</v>
      </c>
      <c r="C6" s="432"/>
      <c r="D6" s="432"/>
      <c r="E6" s="431"/>
      <c r="F6" s="432" t="s">
        <v>73</v>
      </c>
      <c r="G6" s="432"/>
      <c r="H6" s="432"/>
      <c r="I6" s="431"/>
      <c r="J6" s="429" t="s">
        <v>36</v>
      </c>
      <c r="K6" s="428"/>
      <c r="L6" s="428"/>
      <c r="M6" s="430"/>
      <c r="N6" s="429" t="s">
        <v>37</v>
      </c>
      <c r="O6" s="428"/>
      <c r="P6" s="428"/>
      <c r="Q6" s="427"/>
    </row>
    <row r="7" spans="1:17" s="419" customFormat="1" ht="22.5" customHeight="1" thickBot="1">
      <c r="A7" s="426"/>
      <c r="B7" s="425" t="s">
        <v>26</v>
      </c>
      <c r="C7" s="421" t="s">
        <v>25</v>
      </c>
      <c r="D7" s="421" t="s">
        <v>21</v>
      </c>
      <c r="E7" s="424" t="s">
        <v>72</v>
      </c>
      <c r="F7" s="422" t="s">
        <v>26</v>
      </c>
      <c r="G7" s="421" t="s">
        <v>25</v>
      </c>
      <c r="H7" s="421" t="s">
        <v>21</v>
      </c>
      <c r="I7" s="423" t="s">
        <v>71</v>
      </c>
      <c r="J7" s="422" t="s">
        <v>26</v>
      </c>
      <c r="K7" s="421" t="s">
        <v>25</v>
      </c>
      <c r="L7" s="421" t="s">
        <v>21</v>
      </c>
      <c r="M7" s="423" t="s">
        <v>72</v>
      </c>
      <c r="N7" s="422" t="s">
        <v>26</v>
      </c>
      <c r="O7" s="421" t="s">
        <v>25</v>
      </c>
      <c r="P7" s="421" t="s">
        <v>21</v>
      </c>
      <c r="Q7" s="420" t="s">
        <v>71</v>
      </c>
    </row>
    <row r="8" spans="1:17" s="411" customFormat="1" ht="18" customHeight="1" thickBot="1">
      <c r="A8" s="418" t="s">
        <v>188</v>
      </c>
      <c r="B8" s="417">
        <f>SUM(B9:B60)</f>
        <v>1090092</v>
      </c>
      <c r="C8" s="413">
        <f>SUM(C9:C60)</f>
        <v>66936</v>
      </c>
      <c r="D8" s="413">
        <f>C8+B8</f>
        <v>1157028</v>
      </c>
      <c r="E8" s="414">
        <f>D8/$D$8</f>
        <v>1</v>
      </c>
      <c r="F8" s="413">
        <f>SUM(F9:F60)</f>
        <v>1076945</v>
      </c>
      <c r="G8" s="413">
        <f>SUM(G9:G60)</f>
        <v>52833</v>
      </c>
      <c r="H8" s="413">
        <f>G8+F8</f>
        <v>1129778</v>
      </c>
      <c r="I8" s="416">
        <f>(D8/H8-1)</f>
        <v>0.024119782824590263</v>
      </c>
      <c r="J8" s="415">
        <f>SUM(J9:J60)</f>
        <v>3195451</v>
      </c>
      <c r="K8" s="413">
        <f>SUM(K9:K60)</f>
        <v>203795</v>
      </c>
      <c r="L8" s="413">
        <f>K8+J8</f>
        <v>3399246</v>
      </c>
      <c r="M8" s="414">
        <f>(L8/$L$8)</f>
        <v>1</v>
      </c>
      <c r="N8" s="413">
        <f>SUM(N9:N60)</f>
        <v>3030238</v>
      </c>
      <c r="O8" s="413">
        <f>SUM(O9:O60)</f>
        <v>153141</v>
      </c>
      <c r="P8" s="413">
        <f>O8+N8</f>
        <v>3183379</v>
      </c>
      <c r="Q8" s="412">
        <f>(L8/P8-1)</f>
        <v>0.0678106502555933</v>
      </c>
    </row>
    <row r="9" spans="1:17" s="396" customFormat="1" ht="18" customHeight="1" thickTop="1">
      <c r="A9" s="410" t="s">
        <v>187</v>
      </c>
      <c r="B9" s="409">
        <v>151798</v>
      </c>
      <c r="C9" s="405">
        <v>1433</v>
      </c>
      <c r="D9" s="405">
        <f>C9+B9</f>
        <v>153231</v>
      </c>
      <c r="E9" s="408">
        <f>D9/$D$8</f>
        <v>0.13243499725157903</v>
      </c>
      <c r="F9" s="406">
        <v>142239</v>
      </c>
      <c r="G9" s="405">
        <v>183</v>
      </c>
      <c r="H9" s="405">
        <f>G9+F9</f>
        <v>142422</v>
      </c>
      <c r="I9" s="407">
        <f>(D9/H9-1)</f>
        <v>0.07589417365294682</v>
      </c>
      <c r="J9" s="406">
        <v>408408</v>
      </c>
      <c r="K9" s="405">
        <v>1819</v>
      </c>
      <c r="L9" s="405">
        <f>K9+J9</f>
        <v>410227</v>
      </c>
      <c r="M9" s="407">
        <f>(L9/$L$8)</f>
        <v>0.12068176295566722</v>
      </c>
      <c r="N9" s="406">
        <v>366012</v>
      </c>
      <c r="O9" s="405">
        <v>1435</v>
      </c>
      <c r="P9" s="405">
        <f>O9+N9</f>
        <v>367447</v>
      </c>
      <c r="Q9" s="404">
        <f>(L9/P9-1)</f>
        <v>0.11642495380286144</v>
      </c>
    </row>
    <row r="10" spans="1:17" s="396" customFormat="1" ht="18" customHeight="1">
      <c r="A10" s="410" t="s">
        <v>186</v>
      </c>
      <c r="B10" s="409">
        <v>124000</v>
      </c>
      <c r="C10" s="405">
        <v>508</v>
      </c>
      <c r="D10" s="405">
        <f>C10+B10</f>
        <v>124508</v>
      </c>
      <c r="E10" s="408">
        <f>D10/$D$8</f>
        <v>0.10761018748033756</v>
      </c>
      <c r="F10" s="406">
        <v>129952</v>
      </c>
      <c r="G10" s="405">
        <v>61</v>
      </c>
      <c r="H10" s="405">
        <f>G10+F10</f>
        <v>130013</v>
      </c>
      <c r="I10" s="407">
        <f>(D10/H10-1)</f>
        <v>-0.04234191965418843</v>
      </c>
      <c r="J10" s="406">
        <v>350794</v>
      </c>
      <c r="K10" s="405">
        <v>796</v>
      </c>
      <c r="L10" s="405">
        <f>K10+J10</f>
        <v>351590</v>
      </c>
      <c r="M10" s="407">
        <f>(L10/$L$8)</f>
        <v>0.10343176104347847</v>
      </c>
      <c r="N10" s="406">
        <v>345537</v>
      </c>
      <c r="O10" s="405">
        <v>141</v>
      </c>
      <c r="P10" s="405">
        <f>O10+N10</f>
        <v>345678</v>
      </c>
      <c r="Q10" s="404">
        <f>(L10/P10-1)</f>
        <v>0.017102621514820227</v>
      </c>
    </row>
    <row r="11" spans="1:17" s="396" customFormat="1" ht="18" customHeight="1">
      <c r="A11" s="410" t="s">
        <v>185</v>
      </c>
      <c r="B11" s="409">
        <v>93005</v>
      </c>
      <c r="C11" s="405">
        <v>779</v>
      </c>
      <c r="D11" s="405">
        <f>C11+B11</f>
        <v>93784</v>
      </c>
      <c r="E11" s="408">
        <f>D11/$D$8</f>
        <v>0.08105594678780462</v>
      </c>
      <c r="F11" s="406">
        <v>86197</v>
      </c>
      <c r="G11" s="405">
        <v>1387</v>
      </c>
      <c r="H11" s="405">
        <f>G11+F11</f>
        <v>87584</v>
      </c>
      <c r="I11" s="407">
        <f>(D11/H11-1)</f>
        <v>0.07078918523931321</v>
      </c>
      <c r="J11" s="406">
        <v>289736</v>
      </c>
      <c r="K11" s="405">
        <v>3387</v>
      </c>
      <c r="L11" s="405">
        <f>K11+J11</f>
        <v>293123</v>
      </c>
      <c r="M11" s="407">
        <f>(L11/$L$8)</f>
        <v>0.08623177022198453</v>
      </c>
      <c r="N11" s="406">
        <v>258706</v>
      </c>
      <c r="O11" s="405">
        <v>7088</v>
      </c>
      <c r="P11" s="405">
        <f>O11+N11</f>
        <v>265794</v>
      </c>
      <c r="Q11" s="404">
        <f>(L11/P11-1)</f>
        <v>0.10282022920005729</v>
      </c>
    </row>
    <row r="12" spans="1:17" s="396" customFormat="1" ht="18" customHeight="1">
      <c r="A12" s="410" t="s">
        <v>184</v>
      </c>
      <c r="B12" s="409">
        <v>74905</v>
      </c>
      <c r="C12" s="405">
        <v>2527</v>
      </c>
      <c r="D12" s="405">
        <f>C12+B12</f>
        <v>77432</v>
      </c>
      <c r="E12" s="408">
        <f>D12/$D$8</f>
        <v>0.06692318595574177</v>
      </c>
      <c r="F12" s="406">
        <v>78400</v>
      </c>
      <c r="G12" s="405">
        <v>111</v>
      </c>
      <c r="H12" s="405">
        <f>G12+F12</f>
        <v>78511</v>
      </c>
      <c r="I12" s="407">
        <f>(D12/H12-1)</f>
        <v>-0.01374329711760136</v>
      </c>
      <c r="J12" s="406">
        <v>224601</v>
      </c>
      <c r="K12" s="405">
        <v>4177</v>
      </c>
      <c r="L12" s="405">
        <f>K12+J12</f>
        <v>228778</v>
      </c>
      <c r="M12" s="407">
        <f>(L12/$L$8)</f>
        <v>0.0673025723939956</v>
      </c>
      <c r="N12" s="406">
        <v>226819</v>
      </c>
      <c r="O12" s="405">
        <v>2687</v>
      </c>
      <c r="P12" s="405">
        <f>O12+N12</f>
        <v>229506</v>
      </c>
      <c r="Q12" s="404">
        <f>(L12/P12-1)</f>
        <v>-0.0031720303608619993</v>
      </c>
    </row>
    <row r="13" spans="1:17" s="396" customFormat="1" ht="18" customHeight="1">
      <c r="A13" s="410" t="s">
        <v>183</v>
      </c>
      <c r="B13" s="409">
        <v>55167</v>
      </c>
      <c r="C13" s="405">
        <v>384</v>
      </c>
      <c r="D13" s="405">
        <f>C13+B13</f>
        <v>55551</v>
      </c>
      <c r="E13" s="408">
        <f>D13/$D$8</f>
        <v>0.048011802653004074</v>
      </c>
      <c r="F13" s="406">
        <v>59935</v>
      </c>
      <c r="G13" s="405">
        <v>105</v>
      </c>
      <c r="H13" s="405">
        <f>G13+F13</f>
        <v>60040</v>
      </c>
      <c r="I13" s="407">
        <f>(D13/H13-1)</f>
        <v>-0.07476682211858765</v>
      </c>
      <c r="J13" s="406">
        <v>155278</v>
      </c>
      <c r="K13" s="405">
        <v>1836</v>
      </c>
      <c r="L13" s="405">
        <f>K13+J13</f>
        <v>157114</v>
      </c>
      <c r="M13" s="407">
        <f>(L13/$L$8)</f>
        <v>0.04622025002015153</v>
      </c>
      <c r="N13" s="406">
        <v>156790</v>
      </c>
      <c r="O13" s="405">
        <v>422</v>
      </c>
      <c r="P13" s="405">
        <f>O13+N13</f>
        <v>157212</v>
      </c>
      <c r="Q13" s="404">
        <f>(L13/P13-1)</f>
        <v>-0.0006233620843192345</v>
      </c>
    </row>
    <row r="14" spans="1:17" s="396" customFormat="1" ht="18" customHeight="1">
      <c r="A14" s="410" t="s">
        <v>182</v>
      </c>
      <c r="B14" s="409">
        <v>47478</v>
      </c>
      <c r="C14" s="405">
        <v>904</v>
      </c>
      <c r="D14" s="405">
        <f>C14+B14</f>
        <v>48382</v>
      </c>
      <c r="E14" s="408">
        <f>D14/$D$8</f>
        <v>0.04181575553919179</v>
      </c>
      <c r="F14" s="406">
        <v>48618</v>
      </c>
      <c r="G14" s="405">
        <v>1411</v>
      </c>
      <c r="H14" s="405">
        <f>G14+F14</f>
        <v>50029</v>
      </c>
      <c r="I14" s="407">
        <f>(D14/H14-1)</f>
        <v>-0.03292090587459273</v>
      </c>
      <c r="J14" s="406">
        <v>153237</v>
      </c>
      <c r="K14" s="405">
        <v>7120</v>
      </c>
      <c r="L14" s="405">
        <f>K14+J14</f>
        <v>160357</v>
      </c>
      <c r="M14" s="407">
        <f>(L14/$L$8)</f>
        <v>0.047174285120876805</v>
      </c>
      <c r="N14" s="406">
        <v>150533</v>
      </c>
      <c r="O14" s="405">
        <v>7815</v>
      </c>
      <c r="P14" s="405">
        <f>O14+N14</f>
        <v>158348</v>
      </c>
      <c r="Q14" s="404">
        <f>(L14/P14-1)</f>
        <v>0.012687245813019388</v>
      </c>
    </row>
    <row r="15" spans="1:17" s="396" customFormat="1" ht="18" customHeight="1">
      <c r="A15" s="410" t="s">
        <v>181</v>
      </c>
      <c r="B15" s="409">
        <v>39360</v>
      </c>
      <c r="C15" s="405">
        <v>439</v>
      </c>
      <c r="D15" s="405">
        <f>C15+B15</f>
        <v>39799</v>
      </c>
      <c r="E15" s="408">
        <f>D15/$D$8</f>
        <v>0.03439761181233298</v>
      </c>
      <c r="F15" s="406">
        <v>33179</v>
      </c>
      <c r="G15" s="405">
        <v>26</v>
      </c>
      <c r="H15" s="405">
        <f>G15+F15</f>
        <v>33205</v>
      </c>
      <c r="I15" s="407">
        <f>(D15/H15-1)</f>
        <v>0.19858455051950008</v>
      </c>
      <c r="J15" s="406">
        <v>106510</v>
      </c>
      <c r="K15" s="405">
        <v>971</v>
      </c>
      <c r="L15" s="405">
        <f>K15+J15</f>
        <v>107481</v>
      </c>
      <c r="M15" s="407">
        <f>(L15/$L$8)</f>
        <v>0.03161907081746952</v>
      </c>
      <c r="N15" s="406">
        <v>88277</v>
      </c>
      <c r="O15" s="405">
        <v>40</v>
      </c>
      <c r="P15" s="405">
        <f>O15+N15</f>
        <v>88317</v>
      </c>
      <c r="Q15" s="404">
        <f>(L15/P15-1)</f>
        <v>0.21699106627263154</v>
      </c>
    </row>
    <row r="16" spans="1:17" s="396" customFormat="1" ht="18" customHeight="1">
      <c r="A16" s="410" t="s">
        <v>180</v>
      </c>
      <c r="B16" s="409">
        <v>37127</v>
      </c>
      <c r="C16" s="405">
        <v>304</v>
      </c>
      <c r="D16" s="405">
        <f>C16+B16</f>
        <v>37431</v>
      </c>
      <c r="E16" s="408">
        <f>D16/$D$8</f>
        <v>0.03235098891297358</v>
      </c>
      <c r="F16" s="406">
        <v>39958</v>
      </c>
      <c r="G16" s="405">
        <v>31</v>
      </c>
      <c r="H16" s="405">
        <f>G16+F16</f>
        <v>39989</v>
      </c>
      <c r="I16" s="407">
        <f>(D16/H16-1)</f>
        <v>-0.06396759108754912</v>
      </c>
      <c r="J16" s="406">
        <v>115581</v>
      </c>
      <c r="K16" s="405">
        <v>618</v>
      </c>
      <c r="L16" s="405">
        <f>K16+J16</f>
        <v>116199</v>
      </c>
      <c r="M16" s="407">
        <f>(L16/$L$8)</f>
        <v>0.034183757221454406</v>
      </c>
      <c r="N16" s="406">
        <v>111955</v>
      </c>
      <c r="O16" s="405">
        <v>54</v>
      </c>
      <c r="P16" s="405">
        <f>O16+N16</f>
        <v>112009</v>
      </c>
      <c r="Q16" s="404">
        <f>(L16/P16-1)</f>
        <v>0.03740770830915374</v>
      </c>
    </row>
    <row r="17" spans="1:17" s="396" customFormat="1" ht="18" customHeight="1">
      <c r="A17" s="410" t="s">
        <v>179</v>
      </c>
      <c r="B17" s="409">
        <v>23881</v>
      </c>
      <c r="C17" s="405">
        <v>5325</v>
      </c>
      <c r="D17" s="405">
        <f>C17+B17</f>
        <v>29206</v>
      </c>
      <c r="E17" s="408">
        <f>D17/$D$8</f>
        <v>0.02524225861431184</v>
      </c>
      <c r="F17" s="406">
        <v>23668</v>
      </c>
      <c r="G17" s="405">
        <v>3384</v>
      </c>
      <c r="H17" s="405">
        <f>G17+F17</f>
        <v>27052</v>
      </c>
      <c r="I17" s="407">
        <f>(D17/H17-1)</f>
        <v>0.07962442702942485</v>
      </c>
      <c r="J17" s="406">
        <v>84040</v>
      </c>
      <c r="K17" s="405">
        <v>19199</v>
      </c>
      <c r="L17" s="405">
        <f>K17+J17</f>
        <v>103239</v>
      </c>
      <c r="M17" s="407">
        <f>(L17/$L$8)</f>
        <v>0.03037114701319057</v>
      </c>
      <c r="N17" s="406">
        <v>79628</v>
      </c>
      <c r="O17" s="405">
        <v>14039</v>
      </c>
      <c r="P17" s="405">
        <f>O17+N17</f>
        <v>93667</v>
      </c>
      <c r="Q17" s="404">
        <f>(L17/P17-1)</f>
        <v>0.1021918071465937</v>
      </c>
    </row>
    <row r="18" spans="1:17" s="396" customFormat="1" ht="18" customHeight="1">
      <c r="A18" s="410" t="s">
        <v>178</v>
      </c>
      <c r="B18" s="409">
        <v>28465</v>
      </c>
      <c r="C18" s="405">
        <v>12</v>
      </c>
      <c r="D18" s="405">
        <f>C18+B18</f>
        <v>28477</v>
      </c>
      <c r="E18" s="408">
        <f>D18/$D$8</f>
        <v>0.02461219607477088</v>
      </c>
      <c r="F18" s="406">
        <v>26990</v>
      </c>
      <c r="G18" s="405">
        <v>636</v>
      </c>
      <c r="H18" s="405">
        <f>G18+F18</f>
        <v>27626</v>
      </c>
      <c r="I18" s="407">
        <f>(D18/H18-1)</f>
        <v>0.030804314775935815</v>
      </c>
      <c r="J18" s="406">
        <v>88997</v>
      </c>
      <c r="K18" s="405">
        <v>316</v>
      </c>
      <c r="L18" s="405">
        <f>K18+J18</f>
        <v>89313</v>
      </c>
      <c r="M18" s="407">
        <f>(L18/$L$8)</f>
        <v>0.02627435613662559</v>
      </c>
      <c r="N18" s="406">
        <v>80244</v>
      </c>
      <c r="O18" s="405">
        <v>1271</v>
      </c>
      <c r="P18" s="405">
        <f>O18+N18</f>
        <v>81515</v>
      </c>
      <c r="Q18" s="404">
        <f>(L18/P18-1)</f>
        <v>0.09566337483898679</v>
      </c>
    </row>
    <row r="19" spans="1:17" s="396" customFormat="1" ht="18" customHeight="1">
      <c r="A19" s="410" t="s">
        <v>177</v>
      </c>
      <c r="B19" s="409">
        <v>19894</v>
      </c>
      <c r="C19" s="405">
        <v>1900</v>
      </c>
      <c r="D19" s="405">
        <f>C19+B19</f>
        <v>21794</v>
      </c>
      <c r="E19" s="408">
        <f>D19/$D$8</f>
        <v>0.018836190653985903</v>
      </c>
      <c r="F19" s="406">
        <v>15358</v>
      </c>
      <c r="G19" s="405">
        <v>1115</v>
      </c>
      <c r="H19" s="405">
        <f>G19+F19</f>
        <v>16473</v>
      </c>
      <c r="I19" s="407">
        <f>(D19/H19-1)</f>
        <v>0.32301341589267296</v>
      </c>
      <c r="J19" s="406">
        <v>50801</v>
      </c>
      <c r="K19" s="405">
        <v>4689</v>
      </c>
      <c r="L19" s="405">
        <f>K19+J19</f>
        <v>55490</v>
      </c>
      <c r="M19" s="407">
        <f>(L19/$L$8)</f>
        <v>0.016324208368561733</v>
      </c>
      <c r="N19" s="406">
        <v>38035</v>
      </c>
      <c r="O19" s="405">
        <v>3182</v>
      </c>
      <c r="P19" s="405">
        <f>O19+N19</f>
        <v>41217</v>
      </c>
      <c r="Q19" s="404">
        <f>(L19/P19-1)</f>
        <v>0.3462891525341485</v>
      </c>
    </row>
    <row r="20" spans="1:17" s="396" customFormat="1" ht="18" customHeight="1">
      <c r="A20" s="410" t="s">
        <v>176</v>
      </c>
      <c r="B20" s="409">
        <v>16796</v>
      </c>
      <c r="C20" s="405">
        <v>746</v>
      </c>
      <c r="D20" s="405">
        <f>C20+B20</f>
        <v>17542</v>
      </c>
      <c r="E20" s="408">
        <f>D20/$D$8</f>
        <v>0.015161257981656451</v>
      </c>
      <c r="F20" s="406">
        <v>16778</v>
      </c>
      <c r="G20" s="405">
        <v>744</v>
      </c>
      <c r="H20" s="405">
        <f>G20+F20</f>
        <v>17522</v>
      </c>
      <c r="I20" s="407">
        <f>(D20/H20-1)</f>
        <v>0.0011414222120762485</v>
      </c>
      <c r="J20" s="406">
        <v>43275</v>
      </c>
      <c r="K20" s="405">
        <v>2246</v>
      </c>
      <c r="L20" s="405">
        <f>K20+J20</f>
        <v>45521</v>
      </c>
      <c r="M20" s="407">
        <f>(L20/$L$8)</f>
        <v>0.013391499173640272</v>
      </c>
      <c r="N20" s="406">
        <v>42692</v>
      </c>
      <c r="O20" s="405">
        <v>1736</v>
      </c>
      <c r="P20" s="405">
        <f>O20+N20</f>
        <v>44428</v>
      </c>
      <c r="Q20" s="404">
        <f>(L20/P20-1)</f>
        <v>0.024601602592959404</v>
      </c>
    </row>
    <row r="21" spans="1:17" s="396" customFormat="1" ht="18" customHeight="1">
      <c r="A21" s="410" t="s">
        <v>175</v>
      </c>
      <c r="B21" s="409">
        <v>16605</v>
      </c>
      <c r="C21" s="405">
        <v>113</v>
      </c>
      <c r="D21" s="405">
        <f>C21+B21</f>
        <v>16718</v>
      </c>
      <c r="E21" s="408">
        <f>D21/$D$8</f>
        <v>0.014449088526811798</v>
      </c>
      <c r="F21" s="406">
        <v>10430</v>
      </c>
      <c r="G21" s="405">
        <v>1</v>
      </c>
      <c r="H21" s="405">
        <f>G21+F21</f>
        <v>10431</v>
      </c>
      <c r="I21" s="407">
        <f>(D21/H21-1)</f>
        <v>0.602722653628607</v>
      </c>
      <c r="J21" s="406">
        <v>51735</v>
      </c>
      <c r="K21" s="405">
        <v>190</v>
      </c>
      <c r="L21" s="405">
        <f>K21+J21</f>
        <v>51925</v>
      </c>
      <c r="M21" s="407">
        <f>(L21/$L$8)</f>
        <v>0.01527544637840274</v>
      </c>
      <c r="N21" s="406">
        <v>27098</v>
      </c>
      <c r="O21" s="405">
        <v>15</v>
      </c>
      <c r="P21" s="405">
        <f>O21+N21</f>
        <v>27113</v>
      </c>
      <c r="Q21" s="404">
        <f>(L21/P21-1)</f>
        <v>0.9151329620477262</v>
      </c>
    </row>
    <row r="22" spans="1:17" s="396" customFormat="1" ht="18" customHeight="1">
      <c r="A22" s="410" t="s">
        <v>174</v>
      </c>
      <c r="B22" s="409">
        <v>15563</v>
      </c>
      <c r="C22" s="405">
        <v>7</v>
      </c>
      <c r="D22" s="405">
        <f>C22+B22</f>
        <v>15570</v>
      </c>
      <c r="E22" s="408">
        <f>D22/$D$8</f>
        <v>0.013456891276615604</v>
      </c>
      <c r="F22" s="406">
        <v>15414</v>
      </c>
      <c r="G22" s="405">
        <v>193</v>
      </c>
      <c r="H22" s="405">
        <f>G22+F22</f>
        <v>15607</v>
      </c>
      <c r="I22" s="407">
        <f>(D22/H22-1)</f>
        <v>-0.002370731082206756</v>
      </c>
      <c r="J22" s="406">
        <v>43744</v>
      </c>
      <c r="K22" s="405">
        <v>174</v>
      </c>
      <c r="L22" s="405">
        <f>K22+J22</f>
        <v>43918</v>
      </c>
      <c r="M22" s="407">
        <f>(L22/$L$8)</f>
        <v>0.012919924006676775</v>
      </c>
      <c r="N22" s="406">
        <v>40294</v>
      </c>
      <c r="O22" s="405">
        <v>213</v>
      </c>
      <c r="P22" s="405">
        <f>O22+N22</f>
        <v>40507</v>
      </c>
      <c r="Q22" s="404">
        <f>(L22/P22-1)</f>
        <v>0.08420766781050193</v>
      </c>
    </row>
    <row r="23" spans="1:17" s="396" customFormat="1" ht="18" customHeight="1">
      <c r="A23" s="410" t="s">
        <v>173</v>
      </c>
      <c r="B23" s="409">
        <v>14164</v>
      </c>
      <c r="C23" s="405">
        <v>234</v>
      </c>
      <c r="D23" s="405">
        <f>C23+B23</f>
        <v>14398</v>
      </c>
      <c r="E23" s="408">
        <f>D23/$D$8</f>
        <v>0.012443951226763743</v>
      </c>
      <c r="F23" s="406">
        <v>13205</v>
      </c>
      <c r="G23" s="405">
        <v>314</v>
      </c>
      <c r="H23" s="405">
        <f>G23+F23</f>
        <v>13519</v>
      </c>
      <c r="I23" s="407">
        <f>(D23/H23-1)</f>
        <v>0.0650196020415712</v>
      </c>
      <c r="J23" s="406">
        <v>45026</v>
      </c>
      <c r="K23" s="405">
        <v>1038</v>
      </c>
      <c r="L23" s="405">
        <f>K23+J23</f>
        <v>46064</v>
      </c>
      <c r="M23" s="407">
        <f>(L23/$L$8)</f>
        <v>0.013551240480977252</v>
      </c>
      <c r="N23" s="406">
        <v>39247</v>
      </c>
      <c r="O23" s="405">
        <v>1236</v>
      </c>
      <c r="P23" s="405">
        <f>O23+N23</f>
        <v>40483</v>
      </c>
      <c r="Q23" s="404">
        <f>(L23/P23-1)</f>
        <v>0.13786033643751705</v>
      </c>
    </row>
    <row r="24" spans="1:17" s="396" customFormat="1" ht="18" customHeight="1">
      <c r="A24" s="410" t="s">
        <v>172</v>
      </c>
      <c r="B24" s="409">
        <v>13806</v>
      </c>
      <c r="C24" s="405">
        <v>278</v>
      </c>
      <c r="D24" s="405">
        <f>C24+B24</f>
        <v>14084</v>
      </c>
      <c r="E24" s="408">
        <f>D24/$D$8</f>
        <v>0.012172566264602067</v>
      </c>
      <c r="F24" s="406">
        <v>10420</v>
      </c>
      <c r="G24" s="405">
        <v>133</v>
      </c>
      <c r="H24" s="405">
        <f>G24+F24</f>
        <v>10553</v>
      </c>
      <c r="I24" s="407">
        <f>(D24/H24-1)</f>
        <v>0.33459679711930246</v>
      </c>
      <c r="J24" s="406">
        <v>37370</v>
      </c>
      <c r="K24" s="405">
        <v>781</v>
      </c>
      <c r="L24" s="405">
        <f>K24+J24</f>
        <v>38151</v>
      </c>
      <c r="M24" s="407">
        <f>(L24/$L$8)</f>
        <v>0.011223371300576657</v>
      </c>
      <c r="N24" s="406">
        <v>28455</v>
      </c>
      <c r="O24" s="405">
        <v>438</v>
      </c>
      <c r="P24" s="405">
        <f>O24+N24</f>
        <v>28893</v>
      </c>
      <c r="Q24" s="404">
        <f>(L24/P24-1)</f>
        <v>0.32042363202159696</v>
      </c>
    </row>
    <row r="25" spans="1:17" s="396" customFormat="1" ht="18" customHeight="1">
      <c r="A25" s="410" t="s">
        <v>171</v>
      </c>
      <c r="B25" s="409">
        <v>13796</v>
      </c>
      <c r="C25" s="405">
        <v>20</v>
      </c>
      <c r="D25" s="405">
        <f>C25+B25</f>
        <v>13816</v>
      </c>
      <c r="E25" s="408">
        <f>D25/$D$8</f>
        <v>0.011940938335113758</v>
      </c>
      <c r="F25" s="406">
        <v>12985</v>
      </c>
      <c r="G25" s="405">
        <v>20</v>
      </c>
      <c r="H25" s="405">
        <f>G25+F25</f>
        <v>13005</v>
      </c>
      <c r="I25" s="407">
        <f>(D25/H25-1)</f>
        <v>0.062360630526720584</v>
      </c>
      <c r="J25" s="406">
        <v>36138</v>
      </c>
      <c r="K25" s="405">
        <v>535</v>
      </c>
      <c r="L25" s="405">
        <f>K25+J25</f>
        <v>36673</v>
      </c>
      <c r="M25" s="407">
        <f>(L25/$L$8)</f>
        <v>0.010788568994418175</v>
      </c>
      <c r="N25" s="406">
        <v>34461</v>
      </c>
      <c r="O25" s="405">
        <v>57</v>
      </c>
      <c r="P25" s="405">
        <f>O25+N25</f>
        <v>34518</v>
      </c>
      <c r="Q25" s="404">
        <f>(L25/P25-1)</f>
        <v>0.0624311953183847</v>
      </c>
    </row>
    <row r="26" spans="1:17" s="396" customFormat="1" ht="18" customHeight="1">
      <c r="A26" s="410" t="s">
        <v>170</v>
      </c>
      <c r="B26" s="409">
        <v>13736</v>
      </c>
      <c r="C26" s="405">
        <v>12</v>
      </c>
      <c r="D26" s="405">
        <f>C26+B26</f>
        <v>13748</v>
      </c>
      <c r="E26" s="408">
        <f>D26/$D$8</f>
        <v>0.011882167069422694</v>
      </c>
      <c r="F26" s="406">
        <v>15724</v>
      </c>
      <c r="G26" s="405">
        <v>18</v>
      </c>
      <c r="H26" s="405">
        <f>G26+F26</f>
        <v>15742</v>
      </c>
      <c r="I26" s="407">
        <f>(D26/H26-1)</f>
        <v>-0.12666751365773088</v>
      </c>
      <c r="J26" s="406">
        <v>37248</v>
      </c>
      <c r="K26" s="405">
        <v>356</v>
      </c>
      <c r="L26" s="405">
        <f>K26+J26</f>
        <v>37604</v>
      </c>
      <c r="M26" s="407">
        <f>(L26/$L$8)</f>
        <v>0.011062453261693916</v>
      </c>
      <c r="N26" s="406">
        <v>42752</v>
      </c>
      <c r="O26" s="405">
        <v>245</v>
      </c>
      <c r="P26" s="405">
        <f>O26+N26</f>
        <v>42997</v>
      </c>
      <c r="Q26" s="404">
        <f>(L26/P26-1)</f>
        <v>-0.1254273553968882</v>
      </c>
    </row>
    <row r="27" spans="1:17" s="396" customFormat="1" ht="18" customHeight="1">
      <c r="A27" s="410" t="s">
        <v>169</v>
      </c>
      <c r="B27" s="409">
        <v>12714</v>
      </c>
      <c r="C27" s="405">
        <v>552</v>
      </c>
      <c r="D27" s="405">
        <f>C27+B27</f>
        <v>13266</v>
      </c>
      <c r="E27" s="408">
        <f>D27/$D$8</f>
        <v>0.01146558250967133</v>
      </c>
      <c r="F27" s="406">
        <v>14113</v>
      </c>
      <c r="G27" s="405">
        <v>297</v>
      </c>
      <c r="H27" s="405">
        <f>G27+F27</f>
        <v>14410</v>
      </c>
      <c r="I27" s="407">
        <f>(D27/H27-1)</f>
        <v>-0.07938931297709928</v>
      </c>
      <c r="J27" s="406">
        <v>37627</v>
      </c>
      <c r="K27" s="405">
        <v>1637</v>
      </c>
      <c r="L27" s="405">
        <f>K27+J27</f>
        <v>39264</v>
      </c>
      <c r="M27" s="407">
        <f>(L27/$L$8)</f>
        <v>0.0115507968531845</v>
      </c>
      <c r="N27" s="406">
        <v>38985</v>
      </c>
      <c r="O27" s="405">
        <v>784</v>
      </c>
      <c r="P27" s="405">
        <f>O27+N27</f>
        <v>39769</v>
      </c>
      <c r="Q27" s="404">
        <f>(L27/P27-1)</f>
        <v>-0.012698332872337792</v>
      </c>
    </row>
    <row r="28" spans="1:17" s="396" customFormat="1" ht="18" customHeight="1">
      <c r="A28" s="410" t="s">
        <v>168</v>
      </c>
      <c r="B28" s="409">
        <v>12707</v>
      </c>
      <c r="C28" s="405">
        <v>119</v>
      </c>
      <c r="D28" s="405">
        <f>C28+B28</f>
        <v>12826</v>
      </c>
      <c r="E28" s="408">
        <f>D28/$D$8</f>
        <v>0.01108529784931739</v>
      </c>
      <c r="F28" s="406">
        <v>11961</v>
      </c>
      <c r="G28" s="405">
        <v>84</v>
      </c>
      <c r="H28" s="405">
        <f>G28+F28</f>
        <v>12045</v>
      </c>
      <c r="I28" s="407">
        <f>(D28/H28-1)</f>
        <v>0.06484018264840175</v>
      </c>
      <c r="J28" s="406">
        <v>37578</v>
      </c>
      <c r="K28" s="405">
        <v>1130</v>
      </c>
      <c r="L28" s="405">
        <f>K28+J28</f>
        <v>38708</v>
      </c>
      <c r="M28" s="407">
        <f>(L28/$L$8)</f>
        <v>0.011387231168323799</v>
      </c>
      <c r="N28" s="406">
        <v>33439</v>
      </c>
      <c r="O28" s="405">
        <v>538</v>
      </c>
      <c r="P28" s="405">
        <f>O28+N28</f>
        <v>33977</v>
      </c>
      <c r="Q28" s="404">
        <f>(L28/P28-1)</f>
        <v>0.13924125143479404</v>
      </c>
    </row>
    <row r="29" spans="1:17" s="396" customFormat="1" ht="18" customHeight="1">
      <c r="A29" s="410" t="s">
        <v>167</v>
      </c>
      <c r="B29" s="409">
        <v>12509</v>
      </c>
      <c r="C29" s="405">
        <v>0</v>
      </c>
      <c r="D29" s="405">
        <f>C29+B29</f>
        <v>12509</v>
      </c>
      <c r="E29" s="408">
        <f>D29/$D$8</f>
        <v>0.010811320037198754</v>
      </c>
      <c r="F29" s="406">
        <v>11487</v>
      </c>
      <c r="G29" s="405">
        <v>5</v>
      </c>
      <c r="H29" s="405">
        <f>G29+F29</f>
        <v>11492</v>
      </c>
      <c r="I29" s="407">
        <f>(D29/H29-1)</f>
        <v>0.08849634528367556</v>
      </c>
      <c r="J29" s="406">
        <v>35956</v>
      </c>
      <c r="K29" s="405">
        <v>723</v>
      </c>
      <c r="L29" s="405">
        <f>K29+J29</f>
        <v>36679</v>
      </c>
      <c r="M29" s="407">
        <f>(L29/$L$8)</f>
        <v>0.010790334091736815</v>
      </c>
      <c r="N29" s="406">
        <v>34142</v>
      </c>
      <c r="O29" s="405">
        <v>259</v>
      </c>
      <c r="P29" s="405">
        <f>O29+N29</f>
        <v>34401</v>
      </c>
      <c r="Q29" s="404">
        <f>(L29/P29-1)</f>
        <v>0.06621900526147506</v>
      </c>
    </row>
    <row r="30" spans="1:17" s="396" customFormat="1" ht="18" customHeight="1">
      <c r="A30" s="410" t="s">
        <v>166</v>
      </c>
      <c r="B30" s="409">
        <v>11079</v>
      </c>
      <c r="C30" s="405">
        <v>100</v>
      </c>
      <c r="D30" s="405">
        <f>C30+B30</f>
        <v>11179</v>
      </c>
      <c r="E30" s="408">
        <f>D30/$D$8</f>
        <v>0.009661823222947067</v>
      </c>
      <c r="F30" s="406">
        <v>14299</v>
      </c>
      <c r="G30" s="405">
        <v>64</v>
      </c>
      <c r="H30" s="405">
        <f>G30+F30</f>
        <v>14363</v>
      </c>
      <c r="I30" s="407">
        <f>(D30/H30-1)</f>
        <v>-0.22168070737311152</v>
      </c>
      <c r="J30" s="406">
        <v>30173</v>
      </c>
      <c r="K30" s="405">
        <v>245</v>
      </c>
      <c r="L30" s="405">
        <f>K30+J30</f>
        <v>30418</v>
      </c>
      <c r="M30" s="407">
        <f>(L30/$L$8)</f>
        <v>0.008948455039735282</v>
      </c>
      <c r="N30" s="406">
        <v>38942</v>
      </c>
      <c r="O30" s="405">
        <v>258</v>
      </c>
      <c r="P30" s="405">
        <f>O30+N30</f>
        <v>39200</v>
      </c>
      <c r="Q30" s="404">
        <f>(L30/P30-1)</f>
        <v>-0.22403061224489795</v>
      </c>
    </row>
    <row r="31" spans="1:17" s="396" customFormat="1" ht="18" customHeight="1">
      <c r="A31" s="410" t="s">
        <v>165</v>
      </c>
      <c r="B31" s="409">
        <v>9541</v>
      </c>
      <c r="C31" s="405">
        <v>57</v>
      </c>
      <c r="D31" s="405">
        <f>C31+B31</f>
        <v>9598</v>
      </c>
      <c r="E31" s="408">
        <f>D31/$D$8</f>
        <v>0.008295391295629837</v>
      </c>
      <c r="F31" s="406">
        <v>9355</v>
      </c>
      <c r="G31" s="405">
        <v>87</v>
      </c>
      <c r="H31" s="405">
        <f>G31+F31</f>
        <v>9442</v>
      </c>
      <c r="I31" s="407">
        <f>(D31/H31-1)</f>
        <v>0.01652192332133029</v>
      </c>
      <c r="J31" s="406">
        <v>28664</v>
      </c>
      <c r="K31" s="405">
        <v>140</v>
      </c>
      <c r="L31" s="405">
        <f>K31+J31</f>
        <v>28804</v>
      </c>
      <c r="M31" s="407">
        <f>(L31/$L$8)</f>
        <v>0.008473643861020943</v>
      </c>
      <c r="N31" s="406">
        <v>27078</v>
      </c>
      <c r="O31" s="405">
        <v>486</v>
      </c>
      <c r="P31" s="405">
        <f>O31+N31</f>
        <v>27564</v>
      </c>
      <c r="Q31" s="404">
        <f>(L31/P31-1)</f>
        <v>0.04498621390219126</v>
      </c>
    </row>
    <row r="32" spans="1:17" s="396" customFormat="1" ht="18" customHeight="1">
      <c r="A32" s="410" t="s">
        <v>164</v>
      </c>
      <c r="B32" s="409">
        <v>8979</v>
      </c>
      <c r="C32" s="405">
        <v>296</v>
      </c>
      <c r="D32" s="405">
        <f>C32+B32</f>
        <v>9275</v>
      </c>
      <c r="E32" s="408">
        <f>D32/$D$8</f>
        <v>0.008016227783597285</v>
      </c>
      <c r="F32" s="406">
        <v>9625</v>
      </c>
      <c r="G32" s="405">
        <v>26</v>
      </c>
      <c r="H32" s="405">
        <f>G32+F32</f>
        <v>9651</v>
      </c>
      <c r="I32" s="407">
        <f>(D32/H32-1)</f>
        <v>-0.03895969329603155</v>
      </c>
      <c r="J32" s="406">
        <v>23014</v>
      </c>
      <c r="K32" s="405">
        <v>351</v>
      </c>
      <c r="L32" s="405">
        <f>K32+J32</f>
        <v>23365</v>
      </c>
      <c r="M32" s="407">
        <f>(L32/$L$8)</f>
        <v>0.006873583141673183</v>
      </c>
      <c r="N32" s="406">
        <v>25374</v>
      </c>
      <c r="O32" s="405">
        <v>48</v>
      </c>
      <c r="P32" s="405">
        <f>O32+N32</f>
        <v>25422</v>
      </c>
      <c r="Q32" s="404">
        <f>(L32/P32-1)</f>
        <v>-0.08091416883014713</v>
      </c>
    </row>
    <row r="33" spans="1:17" s="396" customFormat="1" ht="18" customHeight="1">
      <c r="A33" s="410" t="s">
        <v>163</v>
      </c>
      <c r="B33" s="409">
        <v>8882</v>
      </c>
      <c r="C33" s="405">
        <v>120</v>
      </c>
      <c r="D33" s="405">
        <f>C33+B33</f>
        <v>9002</v>
      </c>
      <c r="E33" s="408">
        <f>D33/$D$8</f>
        <v>0.007780278437514045</v>
      </c>
      <c r="F33" s="406">
        <v>9795</v>
      </c>
      <c r="G33" s="405">
        <v>8</v>
      </c>
      <c r="H33" s="405">
        <f>G33+F33</f>
        <v>9803</v>
      </c>
      <c r="I33" s="407">
        <f>(D33/H33-1)</f>
        <v>-0.08170968070998674</v>
      </c>
      <c r="J33" s="406">
        <v>25622</v>
      </c>
      <c r="K33" s="405">
        <v>186</v>
      </c>
      <c r="L33" s="405">
        <f>K33+J33</f>
        <v>25808</v>
      </c>
      <c r="M33" s="407">
        <f>(L33/$L$8)</f>
        <v>0.007592271933246373</v>
      </c>
      <c r="N33" s="406">
        <v>27784</v>
      </c>
      <c r="O33" s="405">
        <v>81</v>
      </c>
      <c r="P33" s="405">
        <f>O33+N33</f>
        <v>27865</v>
      </c>
      <c r="Q33" s="404">
        <f>(L33/P33-1)</f>
        <v>-0.0738202045576889</v>
      </c>
    </row>
    <row r="34" spans="1:17" s="396" customFormat="1" ht="18" customHeight="1">
      <c r="A34" s="410" t="s">
        <v>162</v>
      </c>
      <c r="B34" s="409">
        <v>5703</v>
      </c>
      <c r="C34" s="405">
        <v>2816</v>
      </c>
      <c r="D34" s="405">
        <f>C34+B34</f>
        <v>8519</v>
      </c>
      <c r="E34" s="408">
        <f>D34/$D$8</f>
        <v>0.007362829594443695</v>
      </c>
      <c r="F34" s="406">
        <v>8177</v>
      </c>
      <c r="G34" s="405">
        <v>3042</v>
      </c>
      <c r="H34" s="405">
        <f>G34+F34</f>
        <v>11219</v>
      </c>
      <c r="I34" s="407">
        <f>(D34/H34-1)</f>
        <v>-0.24066316070951066</v>
      </c>
      <c r="J34" s="406">
        <v>22203</v>
      </c>
      <c r="K34" s="405">
        <v>5615</v>
      </c>
      <c r="L34" s="405">
        <f>K34+J34</f>
        <v>27818</v>
      </c>
      <c r="M34" s="407">
        <f>(L34/$L$8)</f>
        <v>0.008183579534990996</v>
      </c>
      <c r="N34" s="406">
        <v>22248</v>
      </c>
      <c r="O34" s="405">
        <v>8647</v>
      </c>
      <c r="P34" s="405">
        <f>O34+N34</f>
        <v>30895</v>
      </c>
      <c r="Q34" s="404">
        <f>(L34/P34-1)</f>
        <v>-0.09959540378702059</v>
      </c>
    </row>
    <row r="35" spans="1:17" s="396" customFormat="1" ht="18" customHeight="1">
      <c r="A35" s="410" t="s">
        <v>161</v>
      </c>
      <c r="B35" s="409">
        <v>8098</v>
      </c>
      <c r="C35" s="405">
        <v>9</v>
      </c>
      <c r="D35" s="405">
        <f>C35+B35</f>
        <v>8107</v>
      </c>
      <c r="E35" s="408">
        <f>D35/$D$8</f>
        <v>0.007006744867021368</v>
      </c>
      <c r="F35" s="406">
        <v>9384</v>
      </c>
      <c r="G35" s="405">
        <v>74</v>
      </c>
      <c r="H35" s="405">
        <f>G35+F35</f>
        <v>9458</v>
      </c>
      <c r="I35" s="407">
        <f>(D35/H35-1)</f>
        <v>-0.1428420384859378</v>
      </c>
      <c r="J35" s="406">
        <v>22654</v>
      </c>
      <c r="K35" s="405">
        <v>110</v>
      </c>
      <c r="L35" s="405">
        <f>K35+J35</f>
        <v>22764</v>
      </c>
      <c r="M35" s="407">
        <f>(L35/$L$8)</f>
        <v>0.006696779226922677</v>
      </c>
      <c r="N35" s="406">
        <v>27054</v>
      </c>
      <c r="O35" s="405">
        <v>78</v>
      </c>
      <c r="P35" s="405">
        <f>O35+N35</f>
        <v>27132</v>
      </c>
      <c r="Q35" s="404">
        <f>(L35/P35-1)</f>
        <v>-0.16099071207430338</v>
      </c>
    </row>
    <row r="36" spans="1:17" s="396" customFormat="1" ht="18" customHeight="1">
      <c r="A36" s="410" t="s">
        <v>160</v>
      </c>
      <c r="B36" s="409">
        <v>8017</v>
      </c>
      <c r="C36" s="405">
        <v>14</v>
      </c>
      <c r="D36" s="405">
        <f>C36+B36</f>
        <v>8031</v>
      </c>
      <c r="E36" s="408">
        <f>D36/$D$8</f>
        <v>0.006941059334778415</v>
      </c>
      <c r="F36" s="406">
        <v>10406</v>
      </c>
      <c r="G36" s="405">
        <v>21</v>
      </c>
      <c r="H36" s="405">
        <f>G36+F36</f>
        <v>10427</v>
      </c>
      <c r="I36" s="407">
        <f>(D36/H36-1)</f>
        <v>-0.22978805025414784</v>
      </c>
      <c r="J36" s="406">
        <v>26235</v>
      </c>
      <c r="K36" s="405">
        <v>157</v>
      </c>
      <c r="L36" s="405">
        <f>K36+J36</f>
        <v>26392</v>
      </c>
      <c r="M36" s="407">
        <f>(L36/$L$8)</f>
        <v>0.007764074738927398</v>
      </c>
      <c r="N36" s="406">
        <v>32591</v>
      </c>
      <c r="O36" s="405">
        <v>346</v>
      </c>
      <c r="P36" s="405">
        <f>O36+N36</f>
        <v>32937</v>
      </c>
      <c r="Q36" s="404">
        <f>(L36/P36-1)</f>
        <v>-0.19871269393083768</v>
      </c>
    </row>
    <row r="37" spans="1:17" s="396" customFormat="1" ht="18" customHeight="1">
      <c r="A37" s="410" t="s">
        <v>159</v>
      </c>
      <c r="B37" s="409">
        <v>5649</v>
      </c>
      <c r="C37" s="405">
        <v>1881</v>
      </c>
      <c r="D37" s="405">
        <f>C37+B37</f>
        <v>7530</v>
      </c>
      <c r="E37" s="408">
        <f>D37/$D$8</f>
        <v>0.006508053391966313</v>
      </c>
      <c r="F37" s="406">
        <v>6262</v>
      </c>
      <c r="G37" s="405">
        <v>2572</v>
      </c>
      <c r="H37" s="405">
        <f>G37+F37</f>
        <v>8834</v>
      </c>
      <c r="I37" s="407">
        <f>(D37/H37-1)</f>
        <v>-0.14761150101879106</v>
      </c>
      <c r="J37" s="406">
        <v>24143</v>
      </c>
      <c r="K37" s="405">
        <v>7479</v>
      </c>
      <c r="L37" s="405">
        <f>K37+J37</f>
        <v>31622</v>
      </c>
      <c r="M37" s="407">
        <f>(L37/$L$8)</f>
        <v>0.009302651235009176</v>
      </c>
      <c r="N37" s="406">
        <v>23699</v>
      </c>
      <c r="O37" s="405">
        <v>7638</v>
      </c>
      <c r="P37" s="405">
        <f>O37+N37</f>
        <v>31337</v>
      </c>
      <c r="Q37" s="404">
        <f>(L37/P37-1)</f>
        <v>0.009094680409739375</v>
      </c>
    </row>
    <row r="38" spans="1:17" s="396" customFormat="1" ht="18" customHeight="1">
      <c r="A38" s="410" t="s">
        <v>158</v>
      </c>
      <c r="B38" s="409">
        <v>6475</v>
      </c>
      <c r="C38" s="405">
        <v>57</v>
      </c>
      <c r="D38" s="405">
        <f>C38+B38</f>
        <v>6532</v>
      </c>
      <c r="E38" s="408">
        <f>D38/$D$8</f>
        <v>0.005645498639618056</v>
      </c>
      <c r="F38" s="406">
        <v>7652</v>
      </c>
      <c r="G38" s="405">
        <v>285</v>
      </c>
      <c r="H38" s="405">
        <f>G38+F38</f>
        <v>7937</v>
      </c>
      <c r="I38" s="407">
        <f>(D38/H38-1)</f>
        <v>-0.17701902482046117</v>
      </c>
      <c r="J38" s="406">
        <v>16468</v>
      </c>
      <c r="K38" s="405">
        <v>399</v>
      </c>
      <c r="L38" s="405">
        <f>K38+J38</f>
        <v>16867</v>
      </c>
      <c r="M38" s="407">
        <f>(L38/$L$8)</f>
        <v>0.0049619827455853445</v>
      </c>
      <c r="N38" s="406">
        <v>22467</v>
      </c>
      <c r="O38" s="405">
        <v>310</v>
      </c>
      <c r="P38" s="405">
        <f>O38+N38</f>
        <v>22777</v>
      </c>
      <c r="Q38" s="404">
        <f>(L38/P38-1)</f>
        <v>-0.25947227466303724</v>
      </c>
    </row>
    <row r="39" spans="1:17" s="396" customFormat="1" ht="18" customHeight="1">
      <c r="A39" s="410" t="s">
        <v>157</v>
      </c>
      <c r="B39" s="409">
        <v>5997</v>
      </c>
      <c r="C39" s="405">
        <v>99</v>
      </c>
      <c r="D39" s="405">
        <f>C39+B39</f>
        <v>6096</v>
      </c>
      <c r="E39" s="408">
        <f>D39/$D$8</f>
        <v>0.00526867111254006</v>
      </c>
      <c r="F39" s="406">
        <v>5065</v>
      </c>
      <c r="G39" s="405">
        <v>18</v>
      </c>
      <c r="H39" s="405">
        <f>G39+F39</f>
        <v>5083</v>
      </c>
      <c r="I39" s="407">
        <f>(D39/H39-1)</f>
        <v>0.1992917568365138</v>
      </c>
      <c r="J39" s="406">
        <v>17401</v>
      </c>
      <c r="K39" s="405">
        <v>902</v>
      </c>
      <c r="L39" s="405">
        <f>K39+J39</f>
        <v>18303</v>
      </c>
      <c r="M39" s="407">
        <f>(L39/$L$8)</f>
        <v>0.005384429370513344</v>
      </c>
      <c r="N39" s="406">
        <v>14129</v>
      </c>
      <c r="O39" s="405">
        <v>90</v>
      </c>
      <c r="P39" s="405">
        <f>O39+N39</f>
        <v>14219</v>
      </c>
      <c r="Q39" s="404">
        <f>(L39/P39-1)</f>
        <v>0.28722132358112384</v>
      </c>
    </row>
    <row r="40" spans="1:17" s="396" customFormat="1" ht="18" customHeight="1">
      <c r="A40" s="410" t="s">
        <v>156</v>
      </c>
      <c r="B40" s="409">
        <v>6044</v>
      </c>
      <c r="C40" s="405">
        <v>2</v>
      </c>
      <c r="D40" s="405">
        <f>C40+B40</f>
        <v>6046</v>
      </c>
      <c r="E40" s="408">
        <f>D40/$D$8</f>
        <v>0.005225456946590748</v>
      </c>
      <c r="F40" s="406">
        <v>5427</v>
      </c>
      <c r="G40" s="405"/>
      <c r="H40" s="405">
        <f>G40+F40</f>
        <v>5427</v>
      </c>
      <c r="I40" s="407">
        <f>(D40/H40-1)</f>
        <v>0.11405933296480564</v>
      </c>
      <c r="J40" s="406">
        <v>15675</v>
      </c>
      <c r="K40" s="405">
        <v>107</v>
      </c>
      <c r="L40" s="405">
        <f>K40+J40</f>
        <v>15782</v>
      </c>
      <c r="M40" s="407">
        <f>(L40/$L$8)</f>
        <v>0.004642794313797825</v>
      </c>
      <c r="N40" s="406">
        <v>12841</v>
      </c>
      <c r="O40" s="405"/>
      <c r="P40" s="405">
        <f>O40+N40</f>
        <v>12841</v>
      </c>
      <c r="Q40" s="404">
        <f>(L40/P40-1)</f>
        <v>0.22903200685304892</v>
      </c>
    </row>
    <row r="41" spans="1:17" s="396" customFormat="1" ht="18" customHeight="1">
      <c r="A41" s="410" t="s">
        <v>155</v>
      </c>
      <c r="B41" s="409">
        <v>5972</v>
      </c>
      <c r="C41" s="405">
        <v>68</v>
      </c>
      <c r="D41" s="405">
        <f>C41+B41</f>
        <v>6040</v>
      </c>
      <c r="E41" s="408">
        <f>D41/$D$8</f>
        <v>0.00522027124667683</v>
      </c>
      <c r="F41" s="406">
        <v>6379</v>
      </c>
      <c r="G41" s="405"/>
      <c r="H41" s="405">
        <f>G41+F41</f>
        <v>6379</v>
      </c>
      <c r="I41" s="407">
        <f>(D41/H41-1)</f>
        <v>-0.0531431258817997</v>
      </c>
      <c r="J41" s="406">
        <v>19420</v>
      </c>
      <c r="K41" s="405">
        <v>119</v>
      </c>
      <c r="L41" s="405">
        <f>K41+J41</f>
        <v>19539</v>
      </c>
      <c r="M41" s="407">
        <f>(L41/$L$8)</f>
        <v>0.00574803941815332</v>
      </c>
      <c r="N41" s="406">
        <v>19773</v>
      </c>
      <c r="O41" s="405">
        <v>108</v>
      </c>
      <c r="P41" s="405">
        <f>O41+N41</f>
        <v>19881</v>
      </c>
      <c r="Q41" s="404">
        <f>(L41/P41-1)</f>
        <v>-0.01720235400633774</v>
      </c>
    </row>
    <row r="42" spans="1:17" s="396" customFormat="1" ht="18" customHeight="1">
      <c r="A42" s="410" t="s">
        <v>154</v>
      </c>
      <c r="B42" s="409">
        <v>5456</v>
      </c>
      <c r="C42" s="405">
        <v>16</v>
      </c>
      <c r="D42" s="405">
        <f>C42+B42</f>
        <v>5472</v>
      </c>
      <c r="E42" s="408">
        <f>D42/$D$8</f>
        <v>0.004729358321492652</v>
      </c>
      <c r="F42" s="406">
        <v>4787</v>
      </c>
      <c r="G42" s="405">
        <v>48</v>
      </c>
      <c r="H42" s="405">
        <f>G42+F42</f>
        <v>4835</v>
      </c>
      <c r="I42" s="407">
        <f>(D42/H42-1)</f>
        <v>0.13174767321613245</v>
      </c>
      <c r="J42" s="406">
        <v>16984</v>
      </c>
      <c r="K42" s="405">
        <v>92</v>
      </c>
      <c r="L42" s="405">
        <f>K42+J42</f>
        <v>17076</v>
      </c>
      <c r="M42" s="407">
        <f>(L42/$L$8)</f>
        <v>0.005023466968851328</v>
      </c>
      <c r="N42" s="406">
        <v>16879</v>
      </c>
      <c r="O42" s="405">
        <v>82</v>
      </c>
      <c r="P42" s="405">
        <f>O42+N42</f>
        <v>16961</v>
      </c>
      <c r="Q42" s="404">
        <f>(L42/P42-1)</f>
        <v>0.006780260597842203</v>
      </c>
    </row>
    <row r="43" spans="1:17" s="396" customFormat="1" ht="18" customHeight="1">
      <c r="A43" s="410" t="s">
        <v>153</v>
      </c>
      <c r="B43" s="409">
        <v>5267</v>
      </c>
      <c r="C43" s="405">
        <v>74</v>
      </c>
      <c r="D43" s="405">
        <f>C43+B43</f>
        <v>5341</v>
      </c>
      <c r="E43" s="408">
        <f>D43/$D$8</f>
        <v>0.004616137206705456</v>
      </c>
      <c r="F43" s="406">
        <v>4346</v>
      </c>
      <c r="G43" s="405">
        <v>92</v>
      </c>
      <c r="H43" s="405">
        <f>G43+F43</f>
        <v>4438</v>
      </c>
      <c r="I43" s="407">
        <f>(D43/H43-1)</f>
        <v>0.2034700315457414</v>
      </c>
      <c r="J43" s="406">
        <v>13218</v>
      </c>
      <c r="K43" s="405">
        <v>226</v>
      </c>
      <c r="L43" s="405">
        <f>K43+J43</f>
        <v>13444</v>
      </c>
      <c r="M43" s="407">
        <f>(L43/$L$8)</f>
        <v>0.003954994725300846</v>
      </c>
      <c r="N43" s="406">
        <v>11011</v>
      </c>
      <c r="O43" s="405">
        <v>171</v>
      </c>
      <c r="P43" s="405">
        <f>O43+N43</f>
        <v>11182</v>
      </c>
      <c r="Q43" s="404">
        <f>(L43/P43-1)</f>
        <v>0.2022893936683956</v>
      </c>
    </row>
    <row r="44" spans="1:17" s="396" customFormat="1" ht="18" customHeight="1">
      <c r="A44" s="410" t="s">
        <v>152</v>
      </c>
      <c r="B44" s="409">
        <v>5168</v>
      </c>
      <c r="C44" s="405">
        <v>21</v>
      </c>
      <c r="D44" s="405">
        <f>C44+B44</f>
        <v>5189</v>
      </c>
      <c r="E44" s="408">
        <f>D44/$D$8</f>
        <v>0.004484766142219549</v>
      </c>
      <c r="F44" s="406">
        <v>6933</v>
      </c>
      <c r="G44" s="405">
        <v>34</v>
      </c>
      <c r="H44" s="405">
        <f>G44+F44</f>
        <v>6967</v>
      </c>
      <c r="I44" s="407">
        <f>(D44/H44-1)</f>
        <v>-0.2552031003301277</v>
      </c>
      <c r="J44" s="406">
        <v>14315</v>
      </c>
      <c r="K44" s="405">
        <v>103</v>
      </c>
      <c r="L44" s="405">
        <f>K44+J44</f>
        <v>14418</v>
      </c>
      <c r="M44" s="407">
        <f>(L44/$L$8)</f>
        <v>0.0042415288566935135</v>
      </c>
      <c r="N44" s="406">
        <v>18172</v>
      </c>
      <c r="O44" s="405">
        <v>57</v>
      </c>
      <c r="P44" s="405">
        <f>O44+N44</f>
        <v>18229</v>
      </c>
      <c r="Q44" s="404">
        <f>(L44/P44-1)</f>
        <v>-0.20906248285698614</v>
      </c>
    </row>
    <row r="45" spans="1:17" s="396" customFormat="1" ht="18" customHeight="1">
      <c r="A45" s="410" t="s">
        <v>151</v>
      </c>
      <c r="B45" s="409">
        <v>4974</v>
      </c>
      <c r="C45" s="405">
        <v>165</v>
      </c>
      <c r="D45" s="405">
        <f>C45+B45</f>
        <v>5139</v>
      </c>
      <c r="E45" s="408">
        <f>D45/$D$8</f>
        <v>0.004441551976270238</v>
      </c>
      <c r="F45" s="406">
        <v>4932</v>
      </c>
      <c r="G45" s="405">
        <v>206</v>
      </c>
      <c r="H45" s="405">
        <f>G45+F45</f>
        <v>5138</v>
      </c>
      <c r="I45" s="407">
        <f>(D45/H45-1)</f>
        <v>0.0001946282600233662</v>
      </c>
      <c r="J45" s="406">
        <v>17312</v>
      </c>
      <c r="K45" s="405">
        <v>1183</v>
      </c>
      <c r="L45" s="405">
        <f>K45+J45</f>
        <v>18495</v>
      </c>
      <c r="M45" s="407">
        <f>(L45/$L$8)</f>
        <v>0.005440912484709844</v>
      </c>
      <c r="N45" s="406">
        <v>15714</v>
      </c>
      <c r="O45" s="405">
        <v>1018</v>
      </c>
      <c r="P45" s="405">
        <f>O45+N45</f>
        <v>16732</v>
      </c>
      <c r="Q45" s="404">
        <f>(L45/P45-1)</f>
        <v>0.10536696151087743</v>
      </c>
    </row>
    <row r="46" spans="1:17" s="396" customFormat="1" ht="18" customHeight="1">
      <c r="A46" s="410" t="s">
        <v>150</v>
      </c>
      <c r="B46" s="409">
        <v>4928</v>
      </c>
      <c r="C46" s="405">
        <v>69</v>
      </c>
      <c r="D46" s="405">
        <f>C46+B46</f>
        <v>4997</v>
      </c>
      <c r="E46" s="408">
        <f>D46/$D$8</f>
        <v>0.004318823744974193</v>
      </c>
      <c r="F46" s="406">
        <v>4151</v>
      </c>
      <c r="G46" s="405">
        <v>9</v>
      </c>
      <c r="H46" s="405">
        <f>G46+F46</f>
        <v>4160</v>
      </c>
      <c r="I46" s="407">
        <f>(D46/H46-1)</f>
        <v>0.20120192307692308</v>
      </c>
      <c r="J46" s="406">
        <v>14062</v>
      </c>
      <c r="K46" s="405">
        <v>160</v>
      </c>
      <c r="L46" s="405">
        <f>K46+J46</f>
        <v>14222</v>
      </c>
      <c r="M46" s="407">
        <f>(L46/$L$8)</f>
        <v>0.004183869010951252</v>
      </c>
      <c r="N46" s="406">
        <v>12096</v>
      </c>
      <c r="O46" s="405">
        <v>31</v>
      </c>
      <c r="P46" s="405">
        <f>O46+N46</f>
        <v>12127</v>
      </c>
      <c r="Q46" s="404">
        <f>(L46/P46-1)</f>
        <v>0.17275500948297196</v>
      </c>
    </row>
    <row r="47" spans="1:17" s="396" customFormat="1" ht="18" customHeight="1">
      <c r="A47" s="410" t="s">
        <v>149</v>
      </c>
      <c r="B47" s="409">
        <v>1614</v>
      </c>
      <c r="C47" s="405">
        <v>3106</v>
      </c>
      <c r="D47" s="405">
        <f>C47+B47</f>
        <v>4720</v>
      </c>
      <c r="E47" s="408">
        <f>D47/$D$8</f>
        <v>0.004079417265615007</v>
      </c>
      <c r="F47" s="406">
        <v>1515</v>
      </c>
      <c r="G47" s="405">
        <v>3180</v>
      </c>
      <c r="H47" s="405">
        <f>G47+F47</f>
        <v>4695</v>
      </c>
      <c r="I47" s="407">
        <f>(D47/H47-1)</f>
        <v>0.005324813631522929</v>
      </c>
      <c r="J47" s="406">
        <v>5525</v>
      </c>
      <c r="K47" s="405">
        <v>10097</v>
      </c>
      <c r="L47" s="405">
        <f>K47+J47</f>
        <v>15622</v>
      </c>
      <c r="M47" s="407">
        <f>(L47/$L$8)</f>
        <v>0.004595725051967407</v>
      </c>
      <c r="N47" s="406">
        <v>4911</v>
      </c>
      <c r="O47" s="405">
        <v>7516</v>
      </c>
      <c r="P47" s="405">
        <f>O47+N47</f>
        <v>12427</v>
      </c>
      <c r="Q47" s="404">
        <f>(L47/P47-1)</f>
        <v>0.25710147259998384</v>
      </c>
    </row>
    <row r="48" spans="1:17" s="396" customFormat="1" ht="18" customHeight="1">
      <c r="A48" s="410" t="s">
        <v>148</v>
      </c>
      <c r="B48" s="409">
        <v>4634</v>
      </c>
      <c r="C48" s="405">
        <v>10</v>
      </c>
      <c r="D48" s="405">
        <f>C48+B48</f>
        <v>4644</v>
      </c>
      <c r="E48" s="408">
        <f>D48/$D$8</f>
        <v>0.004013731733372054</v>
      </c>
      <c r="F48" s="406">
        <v>3770</v>
      </c>
      <c r="G48" s="405">
        <v>7</v>
      </c>
      <c r="H48" s="405">
        <f>G48+F48</f>
        <v>3777</v>
      </c>
      <c r="I48" s="407">
        <f>(D48/H48-1)</f>
        <v>0.2295472597299444</v>
      </c>
      <c r="J48" s="406">
        <v>14184</v>
      </c>
      <c r="K48" s="405">
        <v>23</v>
      </c>
      <c r="L48" s="405">
        <f>K48+J48</f>
        <v>14207</v>
      </c>
      <c r="M48" s="407">
        <f>(L48/$L$8)</f>
        <v>0.004179456267654651</v>
      </c>
      <c r="N48" s="406">
        <v>10948</v>
      </c>
      <c r="O48" s="405">
        <v>15</v>
      </c>
      <c r="P48" s="405">
        <f>O48+N48</f>
        <v>10963</v>
      </c>
      <c r="Q48" s="404">
        <f>(L48/P48-1)</f>
        <v>0.2959044057283591</v>
      </c>
    </row>
    <row r="49" spans="1:17" s="396" customFormat="1" ht="18" customHeight="1">
      <c r="A49" s="410" t="s">
        <v>147</v>
      </c>
      <c r="B49" s="409">
        <v>4232</v>
      </c>
      <c r="C49" s="405">
        <v>2</v>
      </c>
      <c r="D49" s="405">
        <f>C49+B49</f>
        <v>4234</v>
      </c>
      <c r="E49" s="408">
        <f>D49/$D$8</f>
        <v>0.003659375572587699</v>
      </c>
      <c r="F49" s="406">
        <v>3688</v>
      </c>
      <c r="G49" s="405">
        <v>3</v>
      </c>
      <c r="H49" s="405">
        <f>G49+F49</f>
        <v>3691</v>
      </c>
      <c r="I49" s="407">
        <f>(D49/H49-1)</f>
        <v>0.14711460308859392</v>
      </c>
      <c r="J49" s="406">
        <v>10441</v>
      </c>
      <c r="K49" s="405">
        <v>38</v>
      </c>
      <c r="L49" s="405">
        <f>K49+J49</f>
        <v>10479</v>
      </c>
      <c r="M49" s="407">
        <f>(L49/$L$8)</f>
        <v>0.003082742467005918</v>
      </c>
      <c r="N49" s="406">
        <v>9521</v>
      </c>
      <c r="O49" s="405">
        <v>9</v>
      </c>
      <c r="P49" s="405">
        <f>O49+N49</f>
        <v>9530</v>
      </c>
      <c r="Q49" s="404">
        <f>(L49/P49-1)</f>
        <v>0.09958027282266535</v>
      </c>
    </row>
    <row r="50" spans="1:17" s="396" customFormat="1" ht="18" customHeight="1">
      <c r="A50" s="410" t="s">
        <v>146</v>
      </c>
      <c r="B50" s="409">
        <v>3783</v>
      </c>
      <c r="C50" s="405">
        <v>60</v>
      </c>
      <c r="D50" s="405">
        <f>C50+B50</f>
        <v>3843</v>
      </c>
      <c r="E50" s="408">
        <f>D50/$D$8</f>
        <v>0.0033214407948640827</v>
      </c>
      <c r="F50" s="406">
        <v>4040</v>
      </c>
      <c r="G50" s="405">
        <v>53</v>
      </c>
      <c r="H50" s="405">
        <f>G50+F50</f>
        <v>4093</v>
      </c>
      <c r="I50" s="407">
        <f>(D50/H50-1)</f>
        <v>-0.061079892499389166</v>
      </c>
      <c r="J50" s="406">
        <v>12068</v>
      </c>
      <c r="K50" s="405">
        <v>239</v>
      </c>
      <c r="L50" s="405">
        <f>K50+J50</f>
        <v>12307</v>
      </c>
      <c r="M50" s="407">
        <f>(L50/$L$8)</f>
        <v>0.0036205087834184405</v>
      </c>
      <c r="N50" s="406">
        <v>11603</v>
      </c>
      <c r="O50" s="405">
        <v>365</v>
      </c>
      <c r="P50" s="405">
        <f>O50+N50</f>
        <v>11968</v>
      </c>
      <c r="Q50" s="404">
        <f>(L50/P50-1)</f>
        <v>0.028325534759358284</v>
      </c>
    </row>
    <row r="51" spans="1:17" s="396" customFormat="1" ht="18" customHeight="1">
      <c r="A51" s="410" t="s">
        <v>145</v>
      </c>
      <c r="B51" s="409">
        <v>3348</v>
      </c>
      <c r="C51" s="405">
        <v>20</v>
      </c>
      <c r="D51" s="405">
        <f>C51+B51</f>
        <v>3368</v>
      </c>
      <c r="E51" s="408">
        <f>D51/$D$8</f>
        <v>0.0029109062183456233</v>
      </c>
      <c r="F51" s="406">
        <v>3217</v>
      </c>
      <c r="G51" s="405">
        <v>21</v>
      </c>
      <c r="H51" s="405">
        <f>G51+F51</f>
        <v>3238</v>
      </c>
      <c r="I51" s="407">
        <f>(D51/H51-1)</f>
        <v>0.04014823965410752</v>
      </c>
      <c r="J51" s="406">
        <v>11981</v>
      </c>
      <c r="K51" s="405">
        <v>103</v>
      </c>
      <c r="L51" s="405">
        <f>K51+J51</f>
        <v>12084</v>
      </c>
      <c r="M51" s="407">
        <f>(L51/$L$8)</f>
        <v>0.0035549059997422956</v>
      </c>
      <c r="N51" s="406">
        <v>9086</v>
      </c>
      <c r="O51" s="405">
        <v>55</v>
      </c>
      <c r="P51" s="405">
        <f>O51+N51</f>
        <v>9141</v>
      </c>
      <c r="Q51" s="404">
        <f>(L51/P51-1)</f>
        <v>0.32195602231703324</v>
      </c>
    </row>
    <row r="52" spans="1:17" s="396" customFormat="1" ht="18" customHeight="1">
      <c r="A52" s="410" t="s">
        <v>144</v>
      </c>
      <c r="B52" s="409">
        <v>3312</v>
      </c>
      <c r="C52" s="405">
        <v>0</v>
      </c>
      <c r="D52" s="405">
        <f>C52+B52</f>
        <v>3312</v>
      </c>
      <c r="E52" s="408">
        <f>D52/$D$8</f>
        <v>0.0028625063524823947</v>
      </c>
      <c r="F52" s="406">
        <v>3338</v>
      </c>
      <c r="G52" s="405">
        <v>102</v>
      </c>
      <c r="H52" s="405">
        <f>G52+F52</f>
        <v>3440</v>
      </c>
      <c r="I52" s="407">
        <f>(D52/H52-1)</f>
        <v>-0.037209302325581395</v>
      </c>
      <c r="J52" s="406">
        <v>9646</v>
      </c>
      <c r="K52" s="405">
        <v>32</v>
      </c>
      <c r="L52" s="405">
        <f>K52+J52</f>
        <v>9678</v>
      </c>
      <c r="M52" s="407">
        <f>(L52/$L$8)</f>
        <v>0.0028471019749673897</v>
      </c>
      <c r="N52" s="406">
        <v>10365</v>
      </c>
      <c r="O52" s="405">
        <v>146</v>
      </c>
      <c r="P52" s="405">
        <f>O52+N52</f>
        <v>10511</v>
      </c>
      <c r="Q52" s="404">
        <f>(L52/P52-1)</f>
        <v>-0.07925030919988585</v>
      </c>
    </row>
    <row r="53" spans="1:17" s="396" customFormat="1" ht="18" customHeight="1">
      <c r="A53" s="410" t="s">
        <v>143</v>
      </c>
      <c r="B53" s="409">
        <v>2659</v>
      </c>
      <c r="C53" s="405">
        <v>573</v>
      </c>
      <c r="D53" s="405">
        <f>C53+B53</f>
        <v>3232</v>
      </c>
      <c r="E53" s="408">
        <f>D53/$D$8</f>
        <v>0.002793363686963496</v>
      </c>
      <c r="F53" s="406">
        <v>3449</v>
      </c>
      <c r="G53" s="405">
        <v>310</v>
      </c>
      <c r="H53" s="405">
        <f>G53+F53</f>
        <v>3759</v>
      </c>
      <c r="I53" s="407">
        <f>(D53/H53-1)</f>
        <v>-0.14019686086725192</v>
      </c>
      <c r="J53" s="406">
        <v>7006</v>
      </c>
      <c r="K53" s="405">
        <v>1442</v>
      </c>
      <c r="L53" s="405">
        <f>K53+J53</f>
        <v>8448</v>
      </c>
      <c r="M53" s="407">
        <f>(L53/$L$8)</f>
        <v>0.0024852570246460537</v>
      </c>
      <c r="N53" s="406">
        <v>9341</v>
      </c>
      <c r="O53" s="405">
        <v>699</v>
      </c>
      <c r="P53" s="405">
        <f>O53+N53</f>
        <v>10040</v>
      </c>
      <c r="Q53" s="404">
        <f>(L53/P53-1)</f>
        <v>-0.15856573705179278</v>
      </c>
    </row>
    <row r="54" spans="1:17" s="396" customFormat="1" ht="18" customHeight="1">
      <c r="A54" s="410" t="s">
        <v>142</v>
      </c>
      <c r="B54" s="409">
        <v>1306</v>
      </c>
      <c r="C54" s="405">
        <v>1506</v>
      </c>
      <c r="D54" s="405">
        <f>C54+B54</f>
        <v>2812</v>
      </c>
      <c r="E54" s="408">
        <f>D54/$D$8</f>
        <v>0.0024303646929892796</v>
      </c>
      <c r="F54" s="406">
        <v>1460</v>
      </c>
      <c r="G54" s="405">
        <v>20</v>
      </c>
      <c r="H54" s="405">
        <f>G54+F54</f>
        <v>1480</v>
      </c>
      <c r="I54" s="407">
        <f>(D54/H54-1)</f>
        <v>0.8999999999999999</v>
      </c>
      <c r="J54" s="406">
        <v>4625</v>
      </c>
      <c r="K54" s="405">
        <v>3311</v>
      </c>
      <c r="L54" s="405">
        <f>K54+J54</f>
        <v>7936</v>
      </c>
      <c r="M54" s="407">
        <f>(L54/$L$8)</f>
        <v>0.002334635386788717</v>
      </c>
      <c r="N54" s="406">
        <v>4405</v>
      </c>
      <c r="O54" s="405">
        <v>89</v>
      </c>
      <c r="P54" s="405">
        <f>O54+N54</f>
        <v>4494</v>
      </c>
      <c r="Q54" s="404">
        <f>(L54/P54-1)</f>
        <v>0.7659101023587005</v>
      </c>
    </row>
    <row r="55" spans="1:17" s="396" customFormat="1" ht="18" customHeight="1">
      <c r="A55" s="410" t="s">
        <v>141</v>
      </c>
      <c r="B55" s="409">
        <v>2677</v>
      </c>
      <c r="C55" s="405">
        <v>45</v>
      </c>
      <c r="D55" s="405">
        <f>C55+B55</f>
        <v>2722</v>
      </c>
      <c r="E55" s="408">
        <f>D55/$D$8</f>
        <v>0.002352579194280519</v>
      </c>
      <c r="F55" s="406">
        <v>2476</v>
      </c>
      <c r="G55" s="405">
        <v>22</v>
      </c>
      <c r="H55" s="405">
        <f>G55+F55</f>
        <v>2498</v>
      </c>
      <c r="I55" s="407">
        <f>(D55/H55-1)</f>
        <v>0.08967173738991185</v>
      </c>
      <c r="J55" s="406">
        <v>6580</v>
      </c>
      <c r="K55" s="405">
        <v>537</v>
      </c>
      <c r="L55" s="405">
        <f>K55+J55</f>
        <v>7117</v>
      </c>
      <c r="M55" s="407">
        <f>(L55/$L$8)</f>
        <v>0.002093699602794267</v>
      </c>
      <c r="N55" s="406">
        <v>6419</v>
      </c>
      <c r="O55" s="405">
        <v>74</v>
      </c>
      <c r="P55" s="405">
        <f>O55+N55</f>
        <v>6493</v>
      </c>
      <c r="Q55" s="404">
        <f>(L55/P55-1)</f>
        <v>0.09610349607269364</v>
      </c>
    </row>
    <row r="56" spans="1:17" s="396" customFormat="1" ht="18" customHeight="1">
      <c r="A56" s="410" t="s">
        <v>140</v>
      </c>
      <c r="B56" s="409">
        <v>2699</v>
      </c>
      <c r="C56" s="405">
        <v>5</v>
      </c>
      <c r="D56" s="405">
        <f>C56+B56</f>
        <v>2704</v>
      </c>
      <c r="E56" s="408">
        <f>D56/$D$8</f>
        <v>0.0023370220945387664</v>
      </c>
      <c r="F56" s="406">
        <v>2984</v>
      </c>
      <c r="G56" s="405"/>
      <c r="H56" s="405">
        <f>G56+F56</f>
        <v>2984</v>
      </c>
      <c r="I56" s="407">
        <f>(D56/H56-1)</f>
        <v>-0.09383378016085786</v>
      </c>
      <c r="J56" s="406">
        <v>9597</v>
      </c>
      <c r="K56" s="405">
        <v>38</v>
      </c>
      <c r="L56" s="405">
        <f>K56+J56</f>
        <v>9635</v>
      </c>
      <c r="M56" s="407">
        <f>(L56/$L$8)</f>
        <v>0.002834452110850465</v>
      </c>
      <c r="N56" s="406">
        <v>9234</v>
      </c>
      <c r="O56" s="405">
        <v>1</v>
      </c>
      <c r="P56" s="405">
        <f>O56+N56</f>
        <v>9235</v>
      </c>
      <c r="Q56" s="404">
        <f>(L56/P56-1)</f>
        <v>0.043313481321061165</v>
      </c>
    </row>
    <row r="57" spans="1:17" s="396" customFormat="1" ht="18" customHeight="1">
      <c r="A57" s="410" t="s">
        <v>139</v>
      </c>
      <c r="B57" s="409">
        <v>1082</v>
      </c>
      <c r="C57" s="405">
        <v>1583</v>
      </c>
      <c r="D57" s="405">
        <f>C57+B57</f>
        <v>2665</v>
      </c>
      <c r="E57" s="408">
        <f>D57/$D$8</f>
        <v>0.002303315045098304</v>
      </c>
      <c r="F57" s="406">
        <v>1497</v>
      </c>
      <c r="G57" s="405">
        <v>295</v>
      </c>
      <c r="H57" s="405">
        <f>G57+F57</f>
        <v>1792</v>
      </c>
      <c r="I57" s="407">
        <f>(D57/H57-1)</f>
        <v>0.4871651785714286</v>
      </c>
      <c r="J57" s="406">
        <v>3660</v>
      </c>
      <c r="K57" s="405">
        <v>4511</v>
      </c>
      <c r="L57" s="405">
        <f>K57+J57</f>
        <v>8171</v>
      </c>
      <c r="M57" s="407">
        <f>(L57/$L$8)</f>
        <v>0.002403768365102143</v>
      </c>
      <c r="N57" s="406">
        <v>6612</v>
      </c>
      <c r="O57" s="405">
        <v>423</v>
      </c>
      <c r="P57" s="405">
        <f>O57+N57</f>
        <v>7035</v>
      </c>
      <c r="Q57" s="404">
        <f>(L57/P57-1)</f>
        <v>0.16147832267235263</v>
      </c>
    </row>
    <row r="58" spans="1:17" s="396" customFormat="1" ht="18" customHeight="1">
      <c r="A58" s="410" t="s">
        <v>138</v>
      </c>
      <c r="B58" s="409">
        <v>2453</v>
      </c>
      <c r="C58" s="405">
        <v>44</v>
      </c>
      <c r="D58" s="405">
        <f>C58+B58</f>
        <v>2497</v>
      </c>
      <c r="E58" s="408">
        <f>D58/$D$8</f>
        <v>0.002158115447508617</v>
      </c>
      <c r="F58" s="406">
        <v>1858</v>
      </c>
      <c r="G58" s="405">
        <v>4</v>
      </c>
      <c r="H58" s="405">
        <f>G58+F58</f>
        <v>1862</v>
      </c>
      <c r="I58" s="407">
        <f>(D58/H58-1)</f>
        <v>0.3410311493018261</v>
      </c>
      <c r="J58" s="406">
        <v>8002</v>
      </c>
      <c r="K58" s="405">
        <v>70</v>
      </c>
      <c r="L58" s="405">
        <f>K58+J58</f>
        <v>8072</v>
      </c>
      <c r="M58" s="407">
        <f>(L58/$L$8)</f>
        <v>0.0023746442593445723</v>
      </c>
      <c r="N58" s="406">
        <v>5804</v>
      </c>
      <c r="O58" s="405">
        <v>26</v>
      </c>
      <c r="P58" s="405">
        <f>O58+N58</f>
        <v>5830</v>
      </c>
      <c r="Q58" s="404">
        <f>(L58/P58-1)</f>
        <v>0.3845626072041166</v>
      </c>
    </row>
    <row r="59" spans="1:17" s="396" customFormat="1" ht="18" customHeight="1">
      <c r="A59" s="410" t="s">
        <v>137</v>
      </c>
      <c r="B59" s="409">
        <v>1479</v>
      </c>
      <c r="C59" s="405">
        <v>0</v>
      </c>
      <c r="D59" s="405">
        <f>C59+B59</f>
        <v>1479</v>
      </c>
      <c r="E59" s="408">
        <f>D59/$D$8</f>
        <v>0.0012782750287806345</v>
      </c>
      <c r="F59" s="406"/>
      <c r="G59" s="405">
        <v>2</v>
      </c>
      <c r="H59" s="405">
        <f>G59+F59</f>
        <v>2</v>
      </c>
      <c r="I59" s="407" t="s">
        <v>136</v>
      </c>
      <c r="J59" s="406">
        <v>5227</v>
      </c>
      <c r="K59" s="405"/>
      <c r="L59" s="405">
        <f>K59+J59</f>
        <v>5227</v>
      </c>
      <c r="M59" s="407">
        <f>(L59/$L$8)</f>
        <v>0.001537693947422458</v>
      </c>
      <c r="N59" s="406"/>
      <c r="O59" s="405">
        <v>2</v>
      </c>
      <c r="P59" s="405">
        <f>O59+N59</f>
        <v>2</v>
      </c>
      <c r="Q59" s="404" t="s">
        <v>136</v>
      </c>
    </row>
    <row r="60" spans="1:17" s="396" customFormat="1" ht="18" customHeight="1" thickBot="1">
      <c r="A60" s="403" t="s">
        <v>135</v>
      </c>
      <c r="B60" s="402">
        <v>101109</v>
      </c>
      <c r="C60" s="398">
        <v>37522</v>
      </c>
      <c r="D60" s="398">
        <f>C60+B60</f>
        <v>138631</v>
      </c>
      <c r="E60" s="401">
        <f>D60/$D$8</f>
        <v>0.11981646079438009</v>
      </c>
      <c r="F60" s="399">
        <v>99667</v>
      </c>
      <c r="G60" s="398">
        <v>31969</v>
      </c>
      <c r="H60" s="398">
        <f>G60+F60</f>
        <v>131636</v>
      </c>
      <c r="I60" s="400">
        <f>(D60/H60-1)</f>
        <v>0.053138958947400505</v>
      </c>
      <c r="J60" s="399">
        <v>305666</v>
      </c>
      <c r="K60" s="398">
        <v>112042</v>
      </c>
      <c r="L60" s="398">
        <f>K60+J60</f>
        <v>417708</v>
      </c>
      <c r="M60" s="400">
        <f>(L60/$L$8)</f>
        <v>0.12288254512912569</v>
      </c>
      <c r="N60" s="399">
        <v>300036</v>
      </c>
      <c r="O60" s="398">
        <v>80577</v>
      </c>
      <c r="P60" s="398">
        <f>O60+N60</f>
        <v>380613</v>
      </c>
      <c r="Q60" s="397">
        <f>(L60/P60-1)</f>
        <v>0.09746120074721576</v>
      </c>
    </row>
    <row r="61" ht="15" thickTop="1">
      <c r="A61" s="287" t="s">
        <v>134</v>
      </c>
    </row>
    <row r="62" ht="14.25" customHeight="1">
      <c r="A62" s="235" t="s">
        <v>133</v>
      </c>
    </row>
  </sheetData>
  <sheetProtection/>
  <mergeCells count="10">
    <mergeCell ref="A5:A7"/>
    <mergeCell ref="A4:Q4"/>
    <mergeCell ref="N1:Q1"/>
    <mergeCell ref="B5:I5"/>
    <mergeCell ref="J5:Q5"/>
    <mergeCell ref="A3:Q3"/>
    <mergeCell ref="B6:E6"/>
    <mergeCell ref="F6:I6"/>
    <mergeCell ref="J6:M6"/>
    <mergeCell ref="N6:Q6"/>
  </mergeCells>
  <conditionalFormatting sqref="Q61:Q65536 I61:I65536 I3 I7 Q3 Q7 Q5 I5">
    <cfRule type="cellIs" priority="1" dxfId="48" operator="lessThan" stopIfTrue="1">
      <formula>0</formula>
    </cfRule>
  </conditionalFormatting>
  <conditionalFormatting sqref="Q8:Q60 I8:I60">
    <cfRule type="cellIs" priority="2" dxfId="48" operator="lessThan" stopIfTrue="1">
      <formula>0</formula>
    </cfRule>
    <cfRule type="cellIs" priority="3" dxfId="50" operator="greaterThanOrEqual" stopIfTrue="1">
      <formula>0</formula>
    </cfRule>
  </conditionalFormatting>
  <hyperlinks>
    <hyperlink ref="N1:Q1" location="INDICE!A1" display="Volver al Indice"/>
  </hyperlinks>
  <printOptions/>
  <pageMargins left="0.47" right="0.24" top="0.36" bottom="0.18" header="0.25" footer="0.18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CUADROS BOLETIN ORIGEN-DESTINO MARZO 2011</dc:title>
  <dc:subject/>
  <dc:creator>Juan Carlos Torres Camargo</dc:creator>
  <cp:keywords/>
  <dc:description/>
  <cp:lastModifiedBy>Juan Carlos Torres Camargo</cp:lastModifiedBy>
  <dcterms:created xsi:type="dcterms:W3CDTF">2011-06-09T20:44:59Z</dcterms:created>
  <dcterms:modified xsi:type="dcterms:W3CDTF">2011-06-09T20:48:55Z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pendencia">
    <vt:lpwstr>Transporte aéreo</vt:lpwstr>
  </property>
  <property fmtid="{D5CDD505-2E9C-101B-9397-08002B2CF9AE}" pid="3" name="Vigencia">
    <vt:lpwstr>2011</vt:lpwstr>
  </property>
  <property fmtid="{D5CDD505-2E9C-101B-9397-08002B2CF9AE}" pid="4" name="Tema">
    <vt:lpwstr>Origen - Destino</vt:lpwstr>
  </property>
  <property fmtid="{D5CDD505-2E9C-101B-9397-08002B2CF9AE}" pid="5" name="Formato">
    <vt:lpwstr>/Style%20Library/Images/xls.svg</vt:lpwstr>
  </property>
  <property fmtid="{D5CDD505-2E9C-101B-9397-08002B2CF9AE}" pid="6" name="Orden">
    <vt:lpwstr>96.0000000000000</vt:lpwstr>
  </property>
</Properties>
</file>